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PALACE/4-SS25/2-SUMMER 25/2-PRODUCTION/2-STYLE-FILE/CUTTING DOCKET/JCC/"/>
    </mc:Choice>
  </mc:AlternateContent>
  <xr:revisionPtr revIDLastSave="126" documentId="8_{675D7179-E388-49D9-8975-F66FFE3E2180}" xr6:coauthVersionLast="47" xr6:coauthVersionMax="47" xr10:uidLastSave="{C993D48A-B2D9-46C1-A112-025DB42F955D}"/>
  <bookViews>
    <workbookView xWindow="-120" yWindow="-120" windowWidth="20730" windowHeight="11040" tabRatio="895" xr2:uid="{00000000-000D-0000-FFFF-FFFF00000000}"/>
  </bookViews>
  <sheets>
    <sheet name="1. CUTTING DOCKET" sheetId="1" r:id="rId1"/>
    <sheet name="2. TRIM CARD" sheetId="5" r:id="rId2"/>
    <sheet name="GRADING FOR PROTO " sheetId="16" state="hidden" r:id="rId3"/>
    <sheet name="SAMPLE MEASURES (2)" sheetId="17" state="hidden" r:id="rId4"/>
    <sheet name="UA updated 30-11-2023" sheetId="19" r:id="rId5"/>
    <sheet name="MC" sheetId="9" state="hidden" r:id="rId6"/>
    <sheet name="3. ĐỊNH VỊ HÌNH IN.THÊU" sheetId="7" state="hidden" r:id="rId7"/>
    <sheet name="4. THÔNG SỐ SẢN XUẤT"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___SCM40" localSheetId="4">'[1]Raw material movement'!#REF!</definedName>
    <definedName name="____SCM40">'[1]Raw material movement'!#REF!</definedName>
    <definedName name="___SCM40" localSheetId="4">'[2]Raw material movement'!#REF!</definedName>
    <definedName name="___SCM40">'[2]Raw material movement'!#REF!</definedName>
    <definedName name="__SCM40" localSheetId="4">'[3]Raw material movement'!#REF!</definedName>
    <definedName name="__SCM40">'[3]Raw material movement'!#REF!</definedName>
    <definedName name="_2DATA_DATA2_L" localSheetId="4">'[4]#REF'!#REF!</definedName>
    <definedName name="_2DATA_DATA2_L">'[4]#REF'!#REF!</definedName>
    <definedName name="_DATA_DATA2_L" localSheetId="4">'[5]#REF'!#REF!</definedName>
    <definedName name="_DATA_DATA2_L">'[5]#REF'!#REF!</definedName>
    <definedName name="_Fill" localSheetId="1" hidden="1">#REF!</definedName>
    <definedName name="_Fill" localSheetId="5" hidden="1">#REF!</definedName>
    <definedName name="_Fill" localSheetId="4" hidden="1">#REF!</definedName>
    <definedName name="_Fill" hidden="1">#REF!</definedName>
    <definedName name="_SCM40" localSheetId="4">'[2]Raw material movement'!#REF!</definedName>
    <definedName name="_SCM40">'[2]Raw material movement'!#REF!</definedName>
    <definedName name="AB" localSheetId="4">#REF!</definedName>
    <definedName name="AB">#REF!</definedName>
    <definedName name="CODE">[6]CODE!$A$6:$B$156</definedName>
    <definedName name="dsdf">'[1]Raw material movement'!#REF!</definedName>
    <definedName name="IB">#REF!</definedName>
    <definedName name="MAHANG">#REF!</definedName>
    <definedName name="MAVT">[7]Code!$A$7:$A$73</definedName>
    <definedName name="NAVY" localSheetId="4" hidden="1">#REF!</definedName>
    <definedName name="NAVY" hidden="1">#REF!</definedName>
    <definedName name="_xlnm.Print_Area" localSheetId="0">'1. CUTTING DOCKET'!$A$1:$P$111</definedName>
    <definedName name="_xlnm.Print_Area" localSheetId="1">'2. TRIM CARD'!$A$1:$C$20</definedName>
    <definedName name="_xlnm.Print_Area" localSheetId="2">'GRADING FOR PROTO '!$A$1:$J$45</definedName>
    <definedName name="_xlnm.Print_Area" localSheetId="5">MC!$A$1:$S$36</definedName>
    <definedName name="_xlnm.Print_Area" localSheetId="3">'SAMPLE MEASURES (2)'!$A$1:$L$45</definedName>
    <definedName name="_xlnm.Print_Area" localSheetId="4">'UA updated 30-11-2023'!$A$1:$Q$26</definedName>
    <definedName name="Print_erea" localSheetId="4">#REF!</definedName>
    <definedName name="Print_erea">#REF!</definedName>
    <definedName name="_xlnm.Print_Titles" localSheetId="0">'1. CUTTING DOCKET'!$1:$15</definedName>
    <definedName name="_xlnm.Print_Titles" localSheetId="1">'2. TRIM CARD'!$1:$5</definedName>
    <definedName name="_xlnm.Print_Titles" localSheetId="3">'SAMPLE MEASURES (2)'!$1:$6</definedName>
    <definedName name="SESEAM" localSheetId="4" hidden="1">#REF!</definedName>
    <definedName name="SESEAM" hidden="1">#REF!</definedName>
    <definedName name="size">#REF!</definedName>
    <definedName name="WAFORD" localSheetId="4">#REF!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9" l="1"/>
  <c r="P26" i="19" s="1"/>
  <c r="J26" i="19"/>
  <c r="H26" i="19" s="1"/>
  <c r="F26" i="19" s="1"/>
  <c r="P25" i="19"/>
  <c r="N25" i="19"/>
  <c r="J25" i="19"/>
  <c r="H25" i="19" s="1"/>
  <c r="F25" i="19" s="1"/>
  <c r="N24" i="19"/>
  <c r="P24" i="19" s="1"/>
  <c r="J24" i="19"/>
  <c r="H24" i="19"/>
  <c r="F24" i="19" s="1"/>
  <c r="P23" i="19"/>
  <c r="N23" i="19"/>
  <c r="J23" i="19"/>
  <c r="H23" i="19" s="1"/>
  <c r="F23" i="19" s="1"/>
  <c r="N22" i="19"/>
  <c r="P22" i="19" s="1"/>
  <c r="J22" i="19"/>
  <c r="H22" i="19"/>
  <c r="F22" i="19" s="1"/>
  <c r="N21" i="19"/>
  <c r="P21" i="19" s="1"/>
  <c r="J21" i="19"/>
  <c r="H21" i="19"/>
  <c r="F21" i="19"/>
  <c r="N20" i="19"/>
  <c r="P20" i="19" s="1"/>
  <c r="J20" i="19"/>
  <c r="H20" i="19" s="1"/>
  <c r="F20" i="19" s="1"/>
  <c r="N19" i="19"/>
  <c r="P19" i="19" s="1"/>
  <c r="J19" i="19"/>
  <c r="H19" i="19" s="1"/>
  <c r="F19" i="19" s="1"/>
  <c r="N18" i="19"/>
  <c r="P18" i="19" s="1"/>
  <c r="J18" i="19"/>
  <c r="H18" i="19"/>
  <c r="F18" i="19"/>
  <c r="P17" i="19"/>
  <c r="N17" i="19"/>
  <c r="J17" i="19"/>
  <c r="H17" i="19" s="1"/>
  <c r="F17" i="19" s="1"/>
  <c r="N16" i="19"/>
  <c r="P16" i="19" s="1"/>
  <c r="J16" i="19"/>
  <c r="H16" i="19"/>
  <c r="F16" i="19" s="1"/>
  <c r="P15" i="19"/>
  <c r="N15" i="19"/>
  <c r="J15" i="19"/>
  <c r="H15" i="19" s="1"/>
  <c r="F15" i="19" s="1"/>
  <c r="N14" i="19"/>
  <c r="P14" i="19" s="1"/>
  <c r="J14" i="19"/>
  <c r="H14" i="19"/>
  <c r="F14" i="19" s="1"/>
  <c r="N13" i="19"/>
  <c r="P13" i="19" s="1"/>
  <c r="J13" i="19"/>
  <c r="H13" i="19"/>
  <c r="F13" i="19"/>
  <c r="N12" i="19"/>
  <c r="P12" i="19" s="1"/>
  <c r="J12" i="19"/>
  <c r="H12" i="19" s="1"/>
  <c r="F12" i="19" s="1"/>
  <c r="N11" i="19"/>
  <c r="P11" i="19" s="1"/>
  <c r="J11" i="19"/>
  <c r="H11" i="19" s="1"/>
  <c r="F11" i="19" s="1"/>
  <c r="N10" i="19"/>
  <c r="P10" i="19" s="1"/>
  <c r="J10" i="19"/>
  <c r="H10" i="19" s="1"/>
  <c r="F10" i="19" s="1"/>
  <c r="P9" i="19"/>
  <c r="N9" i="19"/>
  <c r="J9" i="19"/>
  <c r="H9" i="19" s="1"/>
  <c r="F9" i="19" s="1"/>
  <c r="N8" i="19"/>
  <c r="P8" i="19" s="1"/>
  <c r="J8" i="19"/>
  <c r="H8" i="19"/>
  <c r="F8" i="19" s="1"/>
  <c r="H8" i="17" l="1"/>
  <c r="H9" i="17"/>
  <c r="H10" i="17"/>
  <c r="H11" i="17"/>
  <c r="H12" i="17"/>
  <c r="H13" i="17"/>
  <c r="H14" i="17"/>
  <c r="H15" i="17"/>
  <c r="H16" i="17"/>
  <c r="H17" i="17"/>
  <c r="H21" i="17"/>
  <c r="H22" i="17"/>
  <c r="H23" i="17"/>
  <c r="H24" i="17"/>
  <c r="H25" i="17"/>
  <c r="H26" i="17"/>
  <c r="H27" i="17"/>
  <c r="H29" i="17"/>
  <c r="H7" i="17"/>
  <c r="B33" i="17"/>
  <c r="A33" i="17"/>
  <c r="B32" i="17"/>
  <c r="A32" i="17"/>
  <c r="B31" i="17"/>
  <c r="A31" i="17"/>
  <c r="B30" i="17"/>
  <c r="A30" i="17"/>
  <c r="B29" i="17"/>
  <c r="A29" i="17"/>
  <c r="A28" i="17"/>
  <c r="B27" i="17"/>
  <c r="A27" i="17"/>
  <c r="B26" i="17"/>
  <c r="A26" i="17"/>
  <c r="B25" i="17"/>
  <c r="A25" i="17"/>
  <c r="B24" i="17"/>
  <c r="A24" i="17"/>
  <c r="B23" i="17"/>
  <c r="A23" i="17"/>
  <c r="B22" i="17"/>
  <c r="A22" i="17"/>
  <c r="B21" i="17"/>
  <c r="A21" i="17"/>
  <c r="B17" i="17"/>
  <c r="A17" i="17"/>
  <c r="B16" i="17"/>
  <c r="A16" i="17"/>
  <c r="B15" i="17"/>
  <c r="A15" i="17"/>
  <c r="B14" i="17"/>
  <c r="A14" i="17"/>
  <c r="B13" i="17"/>
  <c r="A13" i="17"/>
  <c r="B12" i="17"/>
  <c r="A12" i="17"/>
  <c r="B11" i="17"/>
  <c r="A11" i="17"/>
  <c r="B10" i="17"/>
  <c r="A10" i="17"/>
  <c r="B9" i="17"/>
  <c r="A9" i="17"/>
  <c r="B8" i="17"/>
  <c r="A8" i="17"/>
  <c r="B7" i="17"/>
  <c r="A7" i="17"/>
  <c r="L4" i="17"/>
  <c r="J4" i="17"/>
  <c r="H4" i="17"/>
  <c r="F4" i="17"/>
  <c r="D4" i="17"/>
  <c r="A4" i="17"/>
  <c r="L3" i="17"/>
  <c r="J3" i="17"/>
  <c r="H3" i="17"/>
  <c r="F3" i="17"/>
  <c r="D3" i="17"/>
  <c r="B3" i="17"/>
  <c r="A3" i="17"/>
  <c r="L2" i="17"/>
  <c r="J2" i="17"/>
  <c r="H2" i="17"/>
  <c r="F2" i="17"/>
  <c r="D2" i="17"/>
  <c r="B2" i="17"/>
  <c r="A2" i="17"/>
  <c r="L1" i="17"/>
  <c r="J1" i="17"/>
  <c r="H1" i="17"/>
  <c r="F1" i="17"/>
  <c r="D1" i="17"/>
  <c r="A1" i="17"/>
  <c r="H33" i="16"/>
  <c r="I33" i="16" s="1"/>
  <c r="F33" i="16"/>
  <c r="E33" i="16"/>
  <c r="I32" i="16"/>
  <c r="H32" i="16"/>
  <c r="F32" i="16"/>
  <c r="E32" i="16" s="1"/>
  <c r="H31" i="16"/>
  <c r="I31" i="16" s="1"/>
  <c r="F31" i="16"/>
  <c r="E31" i="16"/>
  <c r="I30" i="16"/>
  <c r="H30" i="16"/>
  <c r="F30" i="16"/>
  <c r="E30" i="16" s="1"/>
  <c r="H29" i="16"/>
  <c r="I29" i="16" s="1"/>
  <c r="F29" i="16"/>
  <c r="E29" i="16"/>
  <c r="I28" i="16"/>
  <c r="H28" i="16"/>
  <c r="F28" i="16"/>
  <c r="E28" i="16" s="1"/>
  <c r="H27" i="16"/>
  <c r="I27" i="16" s="1"/>
  <c r="F27" i="16"/>
  <c r="E27" i="16"/>
  <c r="I26" i="16"/>
  <c r="H26" i="16"/>
  <c r="F26" i="16"/>
  <c r="E26" i="16" s="1"/>
  <c r="H25" i="16"/>
  <c r="I25" i="16" s="1"/>
  <c r="F25" i="16"/>
  <c r="E25" i="16"/>
  <c r="I24" i="16"/>
  <c r="H24" i="16"/>
  <c r="F24" i="16"/>
  <c r="E24" i="16" s="1"/>
  <c r="H23" i="16"/>
  <c r="I23" i="16" s="1"/>
  <c r="F23" i="16"/>
  <c r="E23" i="16"/>
  <c r="I22" i="16"/>
  <c r="H22" i="16"/>
  <c r="F22" i="16"/>
  <c r="E22" i="16" s="1"/>
  <c r="H21" i="16"/>
  <c r="I21" i="16" s="1"/>
  <c r="F21" i="16"/>
  <c r="E21" i="16"/>
  <c r="I20" i="16"/>
  <c r="H20" i="16"/>
  <c r="F20" i="16"/>
  <c r="E20" i="16" s="1"/>
  <c r="H19" i="16"/>
  <c r="I19" i="16" s="1"/>
  <c r="F19" i="16"/>
  <c r="E19" i="16" s="1"/>
  <c r="I18" i="16"/>
  <c r="H18" i="16"/>
  <c r="F18" i="16"/>
  <c r="E18" i="16"/>
  <c r="H17" i="16"/>
  <c r="I17" i="16" s="1"/>
  <c r="F17" i="16"/>
  <c r="E17" i="16" s="1"/>
  <c r="I16" i="16"/>
  <c r="H16" i="16"/>
  <c r="F16" i="16"/>
  <c r="E16" i="16"/>
  <c r="H15" i="16"/>
  <c r="I15" i="16" s="1"/>
  <c r="F15" i="16"/>
  <c r="E15" i="16" s="1"/>
  <c r="I14" i="16"/>
  <c r="H14" i="16"/>
  <c r="F14" i="16"/>
  <c r="E14" i="16"/>
  <c r="H13" i="16"/>
  <c r="I13" i="16" s="1"/>
  <c r="F13" i="16"/>
  <c r="E13" i="16" s="1"/>
  <c r="I12" i="16"/>
  <c r="H12" i="16"/>
  <c r="F12" i="16"/>
  <c r="E12" i="16"/>
  <c r="H11" i="16"/>
  <c r="I11" i="16" s="1"/>
  <c r="F11" i="16"/>
  <c r="E11" i="16" s="1"/>
  <c r="I10" i="16"/>
  <c r="H10" i="16"/>
  <c r="F10" i="16"/>
  <c r="E10" i="16"/>
  <c r="H9" i="16"/>
  <c r="I9" i="16" s="1"/>
  <c r="F9" i="16"/>
  <c r="E9" i="16" s="1"/>
  <c r="I8" i="16"/>
  <c r="H8" i="16"/>
  <c r="F8" i="16"/>
  <c r="E8" i="16"/>
  <c r="H7" i="16"/>
  <c r="I7" i="16" s="1"/>
  <c r="F7" i="16"/>
  <c r="E7" i="16" s="1"/>
  <c r="I4" i="16"/>
  <c r="G4" i="16"/>
  <c r="E4" i="16"/>
  <c r="C4" i="16"/>
  <c r="B4" i="16"/>
  <c r="A4" i="16"/>
  <c r="I3" i="16"/>
  <c r="G3" i="16"/>
  <c r="E3" i="16"/>
  <c r="C3" i="16"/>
  <c r="B3" i="16"/>
  <c r="A3" i="16"/>
  <c r="I2" i="16"/>
  <c r="G2" i="16"/>
  <c r="E2" i="16"/>
  <c r="C2" i="16"/>
  <c r="B2" i="16"/>
  <c r="A2" i="16"/>
  <c r="I1" i="16"/>
  <c r="G1" i="16"/>
  <c r="E1" i="16"/>
  <c r="C1" i="16"/>
  <c r="B1" i="16"/>
  <c r="A1" i="16"/>
  <c r="A15" i="5" l="1"/>
  <c r="D12" i="1" l="1"/>
  <c r="C19" i="1"/>
  <c r="C20" i="1"/>
  <c r="A13" i="5"/>
  <c r="L25" i="9" l="1"/>
  <c r="N25" i="9" s="1"/>
  <c r="P25" i="9" s="1"/>
  <c r="H25" i="9"/>
  <c r="F25" i="9" s="1"/>
  <c r="D25" i="9" s="1"/>
  <c r="L24" i="9"/>
  <c r="N24" i="9" s="1"/>
  <c r="P24" i="9" s="1"/>
  <c r="H24" i="9"/>
  <c r="F24" i="9" s="1"/>
  <c r="D24" i="9" s="1"/>
  <c r="L23" i="9"/>
  <c r="N23" i="9" s="1"/>
  <c r="P23" i="9" s="1"/>
  <c r="H23" i="9"/>
  <c r="F23" i="9" s="1"/>
  <c r="D23" i="9" s="1"/>
  <c r="L22" i="9"/>
  <c r="N22" i="9" s="1"/>
  <c r="P22" i="9" s="1"/>
  <c r="H22" i="9"/>
  <c r="F22" i="9" s="1"/>
  <c r="D22" i="9" s="1"/>
  <c r="L21" i="9"/>
  <c r="N21" i="9" s="1"/>
  <c r="P21" i="9" s="1"/>
  <c r="H21" i="9"/>
  <c r="F21" i="9" s="1"/>
  <c r="D21" i="9" s="1"/>
  <c r="L20" i="9"/>
  <c r="N20" i="9" s="1"/>
  <c r="P20" i="9" s="1"/>
  <c r="H20" i="9"/>
  <c r="F20" i="9" s="1"/>
  <c r="D20" i="9" s="1"/>
  <c r="L19" i="9"/>
  <c r="N19" i="9" s="1"/>
  <c r="P19" i="9" s="1"/>
  <c r="H19" i="9"/>
  <c r="F19" i="9" s="1"/>
  <c r="D19" i="9" s="1"/>
  <c r="L18" i="9"/>
  <c r="N18" i="9" s="1"/>
  <c r="P18" i="9" s="1"/>
  <c r="H18" i="9"/>
  <c r="F18" i="9" s="1"/>
  <c r="D18" i="9" s="1"/>
  <c r="L17" i="9"/>
  <c r="N17" i="9" s="1"/>
  <c r="P17" i="9" s="1"/>
  <c r="H17" i="9"/>
  <c r="F17" i="9" s="1"/>
  <c r="D17" i="9" s="1"/>
  <c r="L16" i="9"/>
  <c r="N16" i="9" s="1"/>
  <c r="P16" i="9" s="1"/>
  <c r="H16" i="9"/>
  <c r="F16" i="9" s="1"/>
  <c r="D16" i="9" s="1"/>
  <c r="L15" i="9"/>
  <c r="N15" i="9" s="1"/>
  <c r="P15" i="9" s="1"/>
  <c r="H15" i="9"/>
  <c r="F15" i="9" s="1"/>
  <c r="D15" i="9" s="1"/>
  <c r="L14" i="9"/>
  <c r="N14" i="9" s="1"/>
  <c r="P14" i="9" s="1"/>
  <c r="H14" i="9"/>
  <c r="F14" i="9" s="1"/>
  <c r="D14" i="9" s="1"/>
  <c r="L13" i="9"/>
  <c r="N13" i="9" s="1"/>
  <c r="P13" i="9" s="1"/>
  <c r="H13" i="9"/>
  <c r="F13" i="9" s="1"/>
  <c r="D13" i="9" s="1"/>
  <c r="L12" i="9"/>
  <c r="N12" i="9" s="1"/>
  <c r="P12" i="9" s="1"/>
  <c r="H12" i="9"/>
  <c r="F12" i="9" s="1"/>
  <c r="D12" i="9" s="1"/>
  <c r="L11" i="9"/>
  <c r="N11" i="9" s="1"/>
  <c r="P11" i="9" s="1"/>
  <c r="H11" i="9"/>
  <c r="F11" i="9"/>
  <c r="D11" i="9"/>
  <c r="L10" i="9"/>
  <c r="N10" i="9" s="1"/>
  <c r="P10" i="9" s="1"/>
  <c r="H10" i="9"/>
  <c r="F10" i="9" s="1"/>
  <c r="D10" i="9" s="1"/>
  <c r="L9" i="9"/>
  <c r="N9" i="9" s="1"/>
  <c r="P9" i="9" s="1"/>
  <c r="H9" i="9"/>
  <c r="F9" i="9" s="1"/>
  <c r="D9" i="9" s="1"/>
  <c r="L8" i="9"/>
  <c r="N8" i="9" s="1"/>
  <c r="P8" i="9" s="1"/>
  <c r="H8" i="9"/>
  <c r="F8" i="9" s="1"/>
  <c r="D8" i="9" s="1"/>
  <c r="L7" i="9"/>
  <c r="N7" i="9" s="1"/>
  <c r="P7" i="9" s="1"/>
  <c r="H7" i="9"/>
  <c r="F7" i="9" s="1"/>
  <c r="D7" i="9" s="1"/>
  <c r="I20" i="1" l="1"/>
  <c r="I27" i="1" l="1"/>
  <c r="E101" i="1" s="1"/>
  <c r="F101" i="1"/>
  <c r="B31" i="5"/>
  <c r="A31" i="5"/>
  <c r="B29" i="5"/>
  <c r="A29" i="5"/>
  <c r="A21" i="5"/>
  <c r="D24" i="1"/>
  <c r="D25" i="1" s="1"/>
  <c r="D19" i="1"/>
  <c r="D20" i="1" s="1"/>
  <c r="H39" i="1" s="1"/>
  <c r="A12" i="5"/>
  <c r="A10" i="5"/>
  <c r="A8" i="5"/>
  <c r="A9" i="5"/>
  <c r="B7" i="5"/>
  <c r="D101" i="1"/>
  <c r="L37" i="1"/>
  <c r="P18" i="1"/>
  <c r="P23" i="1"/>
  <c r="L64" i="1"/>
  <c r="L66" i="1" s="1"/>
  <c r="L63" i="1"/>
  <c r="L65" i="1" s="1"/>
  <c r="B2" i="5"/>
  <c r="B3" i="5"/>
  <c r="A4" i="5"/>
  <c r="A3" i="5"/>
  <c r="A2" i="5"/>
  <c r="B4" i="5"/>
  <c r="P24" i="1"/>
  <c r="C101" i="1"/>
  <c r="G101" i="1"/>
  <c r="P19" i="1"/>
  <c r="H41" i="1" l="1"/>
  <c r="H40" i="1"/>
  <c r="H38" i="1"/>
  <c r="H57" i="1"/>
  <c r="B85" i="1"/>
  <c r="H37" i="1"/>
  <c r="B11" i="5" s="1"/>
  <c r="P25" i="1"/>
  <c r="K56" i="1" s="1"/>
  <c r="M56" i="1" s="1"/>
  <c r="O56" i="1" s="1"/>
  <c r="H101" i="1"/>
  <c r="P20" i="1"/>
  <c r="K39" i="1" s="1"/>
  <c r="M39" i="1" s="1"/>
  <c r="O39" i="1" s="1"/>
  <c r="H54" i="1"/>
  <c r="H60" i="1"/>
  <c r="H66" i="1"/>
  <c r="H64" i="1"/>
  <c r="H52" i="1"/>
  <c r="H58" i="1"/>
  <c r="H56" i="1"/>
  <c r="H62" i="1"/>
  <c r="H46" i="1"/>
  <c r="H50" i="1"/>
  <c r="H48" i="1"/>
  <c r="H61" i="1"/>
  <c r="H53" i="1"/>
  <c r="H59" i="1"/>
  <c r="H49" i="1"/>
  <c r="H45" i="1"/>
  <c r="H63" i="1"/>
  <c r="H51" i="1"/>
  <c r="H55" i="1"/>
  <c r="H47" i="1"/>
  <c r="H65" i="1"/>
  <c r="K41" i="1" l="1"/>
  <c r="M41" i="1" s="1"/>
  <c r="O41" i="1" s="1"/>
  <c r="K40" i="1"/>
  <c r="M40" i="1" s="1"/>
  <c r="O40" i="1" s="1"/>
  <c r="G32" i="1"/>
  <c r="I32" i="1" s="1"/>
  <c r="M32" i="1" s="1"/>
  <c r="K38" i="1"/>
  <c r="M38" i="1" s="1"/>
  <c r="O38" i="1" s="1"/>
  <c r="K54" i="1"/>
  <c r="M54" i="1" s="1"/>
  <c r="O54" i="1" s="1"/>
  <c r="K64" i="1"/>
  <c r="M64" i="1" s="1"/>
  <c r="O64" i="1" s="1"/>
  <c r="K60" i="1"/>
  <c r="M60" i="1" s="1"/>
  <c r="O60" i="1" s="1"/>
  <c r="K46" i="1"/>
  <c r="M46" i="1" s="1"/>
  <c r="K62" i="1"/>
  <c r="M62" i="1" s="1"/>
  <c r="O62" i="1" s="1"/>
  <c r="K48" i="1"/>
  <c r="M48" i="1" s="1"/>
  <c r="O48" i="1" s="1"/>
  <c r="K66" i="1"/>
  <c r="M66" i="1" s="1"/>
  <c r="O66" i="1" s="1"/>
  <c r="K50" i="1"/>
  <c r="M50" i="1" s="1"/>
  <c r="O50" i="1" s="1"/>
  <c r="K58" i="1"/>
  <c r="M58" i="1" s="1"/>
  <c r="O58" i="1" s="1"/>
  <c r="K52" i="1"/>
  <c r="M52" i="1" s="1"/>
  <c r="O52" i="1" s="1"/>
  <c r="K51" i="1"/>
  <c r="M51" i="1" s="1"/>
  <c r="O51" i="1" s="1"/>
  <c r="K53" i="1"/>
  <c r="M53" i="1" s="1"/>
  <c r="O53" i="1" s="1"/>
  <c r="K57" i="1"/>
  <c r="M57" i="1" s="1"/>
  <c r="O57" i="1" s="1"/>
  <c r="K61" i="1"/>
  <c r="M61" i="1" s="1"/>
  <c r="O61" i="1" s="1"/>
  <c r="K65" i="1"/>
  <c r="K45" i="1"/>
  <c r="M45" i="1" s="1"/>
  <c r="K37" i="1"/>
  <c r="M37" i="1" s="1"/>
  <c r="O37" i="1" s="1"/>
  <c r="P27" i="1"/>
  <c r="K55" i="1"/>
  <c r="M55" i="1" s="1"/>
  <c r="O55" i="1" s="1"/>
  <c r="K49" i="1"/>
  <c r="M49" i="1" s="1"/>
  <c r="O49" i="1" s="1"/>
  <c r="K47" i="1"/>
  <c r="M47" i="1" s="1"/>
  <c r="O47" i="1" s="1"/>
  <c r="K63" i="1"/>
  <c r="M63" i="1" s="1"/>
  <c r="O63" i="1" s="1"/>
  <c r="K59" i="1"/>
  <c r="M59" i="1" s="1"/>
  <c r="O59" i="1" s="1"/>
  <c r="B94" i="1"/>
  <c r="B6" i="5"/>
  <c r="B93" i="1"/>
  <c r="E33" i="1"/>
  <c r="B9" i="5" s="1"/>
  <c r="B84" i="1"/>
  <c r="M65" i="1" l="1"/>
  <c r="O65" i="1" s="1"/>
  <c r="G33" i="1"/>
  <c r="I33" i="1" l="1"/>
  <c r="J33" i="1" s="1"/>
  <c r="M33" i="1" s="1"/>
  <c r="H20" i="17" l="1"/>
  <c r="B20" i="17"/>
  <c r="H18" i="17"/>
  <c r="B20" i="16"/>
  <c r="H19" i="17"/>
  <c r="A20" i="17"/>
  <c r="A20" i="16"/>
</calcChain>
</file>

<file path=xl/sharedStrings.xml><?xml version="1.0" encoding="utf-8"?>
<sst xmlns="http://schemas.openxmlformats.org/spreadsheetml/2006/main" count="645" uniqueCount="372">
  <si>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</si>
  <si>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</si>
  <si>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</si>
  <si>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</si>
  <si>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</si>
  <si>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</si>
  <si>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</si>
  <si>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</si>
  <si>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</si>
  <si>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</si>
  <si>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</si>
  <si>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</si>
  <si>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</si>
  <si>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</si>
  <si>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</si>
  <si>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</si>
  <si>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</si>
  <si>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</si>
  <si>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</si>
  <si>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</si>
  <si>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</si>
  <si>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</si>
  <si>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</si>
  <si>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</si>
  <si>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</si>
  <si>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</si>
  <si>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</si>
  <si>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</si>
  <si>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</si>
  <si>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</si>
  <si>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</si>
  <si>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</si>
  <si>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</si>
  <si>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</si>
  <si>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</si>
  <si>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</si>
  <si>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</si>
  <si>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</si>
  <si>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</si>
  <si>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</si>
  <si>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</si>
  <si>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</si>
  <si>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</si>
  <si>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</si>
  <si>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</si>
  <si>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</si>
  <si>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</si>
  <si>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</si>
  <si>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</si>
  <si>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</si>
  <si>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</si>
  <si>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GHI CHÚ / CODE VẢI </t>
  </si>
  <si>
    <t>CHỈ</t>
  </si>
  <si>
    <t>DUYỆT HÌNH IN THEO</t>
  </si>
  <si>
    <t>THÔNG TIN ĐỊNH VỊ HÌNH IN</t>
  </si>
  <si>
    <t>THÙNG CARTON</t>
  </si>
  <si>
    <t>TẤM LÓT THÙNG</t>
  </si>
  <si>
    <t>CLEAN</t>
  </si>
  <si>
    <t>NATURAL</t>
  </si>
  <si>
    <t>PINK</t>
  </si>
  <si>
    <t>100% COTTON</t>
  </si>
  <si>
    <t>5THEWAY</t>
  </si>
  <si>
    <t>SIZE:</t>
  </si>
  <si>
    <t>L</t>
  </si>
  <si>
    <t>XL</t>
  </si>
  <si>
    <t>XXL</t>
  </si>
  <si>
    <t>S</t>
  </si>
  <si>
    <t>BO CỔ</t>
  </si>
  <si>
    <t>RED</t>
  </si>
  <si>
    <t>RED + BLACK</t>
  </si>
  <si>
    <t>THẺ BÀI + DÂY TREO</t>
  </si>
  <si>
    <t>STICKER 21mm H x 38mm W</t>
  </si>
  <si>
    <t>THẺ BÀI 100% COTTON</t>
  </si>
  <si>
    <t>THẺ BÀI MAKE GLOBAL LOCAL</t>
  </si>
  <si>
    <t>BAO NYLON 25 x 35 CM</t>
  </si>
  <si>
    <t>SIZE</t>
  </si>
  <si>
    <t>SỐ LƯỢNG</t>
  </si>
  <si>
    <t>LUỒN Ở NHÃN CHÍNH. THẺ BÀI MÀU ĐỎ NẰM BÊN TRÊN CÙNG</t>
  </si>
  <si>
    <t>LUỒN Ở NHÃN CHÍNH. NẰM DƯỚI THẺ BÀI MÀU ĐEN, TRÊN THẺ BÀI 100% COTTON</t>
  </si>
  <si>
    <t>LUỒN Ở NHÃN CHÍNH. NẰM DƯỚI CÙNG.</t>
  </si>
  <si>
    <t>25CM X 35CM</t>
  </si>
  <si>
    <t>EXTRA (+/-)</t>
  </si>
  <si>
    <t>HÌNH ẢNH CHỈ ĐỂ THAM KHẢO KIỂU DÁNG STICKER VÀ VỊ TRÍ DÁN</t>
  </si>
  <si>
    <t>DÂY TREO THẺ BÀI</t>
  </si>
  <si>
    <t>THẺ BÀI 5THEWAY</t>
  </si>
  <si>
    <t>THẺ BÀI DÁN GIÁ</t>
  </si>
  <si>
    <t>THẺ BÀI CHỐNG HÀNG GIẢ</t>
  </si>
  <si>
    <t>GREEN</t>
  </si>
  <si>
    <t>TEM CHỐNG HÀNG GIẢ</t>
  </si>
  <si>
    <t>THẺ BÀI CHỐNG GIẢ + TEM</t>
  </si>
  <si>
    <t>NẰM TRÊN CÙNG. THEO QUY CÁCH ĐÓNG GÓI</t>
  </si>
  <si>
    <t>DUYỆT THEO PPS CHUYỂN CÙNG TÁC NGHIỆP</t>
  </si>
  <si>
    <t>-DÁN LÊN THẺ BÀI MÀU ĐỎ NHƯ HÌNH + GÓC NGOÀI BAO NYLON
-CHI TIẾT LAYOUT ĐÍNH KÈM TRANG SAU</t>
  </si>
  <si>
    <t>THÙNG + TẤM LÓT THÙNG + BAO 100X120</t>
  </si>
  <si>
    <t xml:space="preserve">XUẤT NGÀY </t>
  </si>
  <si>
    <t xml:space="preserve">SINGLE JERSEY 20'S 100% COTTON 190GSM </t>
  </si>
  <si>
    <t>CM20 1X1RIB  100% COTTON 260GSM</t>
  </si>
  <si>
    <t>PHẦN C : PHỤ LIỆU ĐÓNG GÓI</t>
  </si>
  <si>
    <t>PHẦN D : IN / THÊU / WASH</t>
  </si>
  <si>
    <t xml:space="preserve">-CÁCH GẮN NHÃN PHẢI NHƯ TÀI LIỆU YÊU CẦU </t>
  </si>
  <si>
    <t>-SỐ LƯỢNG NHÃN SIZE NHƯ SAU :</t>
  </si>
  <si>
    <t>XS</t>
  </si>
  <si>
    <t>CANH GIỮA, CÁCH ĐƯỜNG TRA BO CỔ 7.5CM</t>
  </si>
  <si>
    <t>DUYỆT HÌNH THÊU THEO</t>
  </si>
  <si>
    <t>THÔNG TIN ĐỊNH VỊ HÌNH THÊU</t>
  </si>
  <si>
    <t>ĐỊNH VỊ HÌNH THÊU: THÂN TRƯỚC</t>
  </si>
  <si>
    <t>ĐỊNH VỊ HÌNH THÊU: THÂN SAU</t>
  </si>
  <si>
    <t>CHẤT LƯỢNG, HIỆU ỨNG VÀ MÀU SẮC DUYỆT THEO</t>
  </si>
  <si>
    <t>CUSTOMER :</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</si>
  <si>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</si>
  <si>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</si>
  <si>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</si>
  <si>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</si>
  <si>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</si>
  <si>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</si>
  <si>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</si>
  <si>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</si>
  <si>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</si>
  <si>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</si>
  <si>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</si>
  <si>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</si>
  <si>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</si>
  <si>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</si>
  <si>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</si>
  <si>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</si>
  <si>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</si>
  <si>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</si>
  <si>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</si>
  <si>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</si>
  <si>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</si>
  <si>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</si>
  <si>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</si>
  <si>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HẠ CỔ TRƯỚC</t>
  </si>
  <si>
    <t>BACK NECK DROP fm SNP to Seam</t>
  </si>
  <si>
    <t>HẠ CỔ SAU</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</si>
  <si>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</si>
  <si>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</si>
  <si>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</si>
  <si>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</si>
  <si>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</si>
  <si>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</si>
  <si>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</si>
  <si>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</si>
  <si>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</si>
  <si>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</si>
  <si>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</si>
  <si>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</si>
  <si>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SKU</t>
  </si>
  <si>
    <t>Mã số:</t>
  </si>
  <si>
    <t>MER.QT-1.BM.4</t>
  </si>
  <si>
    <t>Lần ban hành:</t>
  </si>
  <si>
    <t>01</t>
  </si>
  <si>
    <t>Số trang</t>
  </si>
  <si>
    <r>
      <t>THÊU :</t>
    </r>
    <r>
      <rPr>
        <b/>
        <sz val="20"/>
        <rFont val="Muli"/>
      </rPr>
      <t xml:space="preserve"> </t>
    </r>
  </si>
  <si>
    <r>
      <t>WASH:</t>
    </r>
    <r>
      <rPr>
        <sz val="20"/>
        <rFont val="Muli"/>
      </rPr>
      <t xml:space="preserve"> </t>
    </r>
  </si>
  <si>
    <t>03/03</t>
  </si>
  <si>
    <t>PCS</t>
  </si>
  <si>
    <t>Season</t>
  </si>
  <si>
    <t>Date Created</t>
  </si>
  <si>
    <t>Proto Recieved</t>
  </si>
  <si>
    <t>Style Name</t>
  </si>
  <si>
    <t>I DON'T SKATE ON A SUNDAY</t>
  </si>
  <si>
    <t>Amended 1</t>
  </si>
  <si>
    <t>19.05.16</t>
  </si>
  <si>
    <t>2nd Proto</t>
  </si>
  <si>
    <t xml:space="preserve">CODE </t>
  </si>
  <si>
    <t>P18ATS41</t>
  </si>
  <si>
    <t>Amended 2</t>
  </si>
  <si>
    <t>20.10.16</t>
  </si>
  <si>
    <t>Sample Sealed</t>
  </si>
  <si>
    <t>Block</t>
  </si>
  <si>
    <t>NEW SPEC FOR SHORT SLEEVE TEE-SS17-20.10</t>
  </si>
  <si>
    <t>Amended 3</t>
  </si>
  <si>
    <t>Approved by</t>
  </si>
  <si>
    <t>NO.</t>
  </si>
  <si>
    <t>DESCRIPTION</t>
  </si>
  <si>
    <t>MÔ TẢ</t>
  </si>
  <si>
    <t>XXXL</t>
  </si>
  <si>
    <t>GRADING</t>
  </si>
  <si>
    <t>TOLERANCE +/-</t>
  </si>
  <si>
    <t>A</t>
  </si>
  <si>
    <t>LENGTH FROM SIDE NECK POINT TO HEM</t>
  </si>
  <si>
    <t xml:space="preserve">DÀI ÁO TỪ CẠNH CỔ ĐẾN LAI </t>
  </si>
  <si>
    <t>B</t>
  </si>
  <si>
    <t>1/2 CHEST AT ARMPIT (2CM BELOW UNDERARM POINT)</t>
  </si>
  <si>
    <t xml:space="preserve">1/2 NGỰC DƯỚI ĐIỂM NÁCH 2CM </t>
  </si>
  <si>
    <t>C</t>
  </si>
  <si>
    <t xml:space="preserve">1/2 BASE </t>
  </si>
  <si>
    <t>NGANG LAI</t>
  </si>
  <si>
    <t>D1</t>
  </si>
  <si>
    <t>OVERARM - SLEEVE LENGTH</t>
  </si>
  <si>
    <t xml:space="preserve">DÀI TAY CẠNH TRÊN </t>
  </si>
  <si>
    <t>D2</t>
  </si>
  <si>
    <t>UNDERARM</t>
  </si>
  <si>
    <t xml:space="preserve">DÀI TAY CẠNH DƯỚI </t>
  </si>
  <si>
    <t>E</t>
  </si>
  <si>
    <t>SHOULDER TO SHOULDER</t>
  </si>
  <si>
    <t xml:space="preserve">NGANG VAI </t>
  </si>
  <si>
    <t>F1</t>
  </si>
  <si>
    <t>X CHEST 18.5cms Down from SNP</t>
  </si>
  <si>
    <t>NGANG NGỰC TRƯỚC DƯỚI ĐỈNH VAI 18.5CM</t>
  </si>
  <si>
    <t>F2</t>
  </si>
  <si>
    <t>X BACK 18.5cms Down from SNP</t>
  </si>
  <si>
    <t xml:space="preserve">NGANG SAU DƯỚI ĐỈNH VAI 18.5CM </t>
  </si>
  <si>
    <t>G1</t>
  </si>
  <si>
    <t>BICEP (2CM BELOW UNDERARM POINT)</t>
  </si>
  <si>
    <t xml:space="preserve">BẮP TAY DƯỚI ĐIỂM NÁCH 2CM </t>
  </si>
  <si>
    <t>G2</t>
  </si>
  <si>
    <t>ARMHOLE (STRAIGHT)</t>
  </si>
  <si>
    <t xml:space="preserve">NÁCH ĐO THẲNG </t>
  </si>
  <si>
    <t>H</t>
  </si>
  <si>
    <t>SLEEVE HEM OPENING</t>
  </si>
  <si>
    <t xml:space="preserve">CỬA TAY </t>
  </si>
  <si>
    <t>CUFF HEIGHT</t>
  </si>
  <si>
    <t xml:space="preserve">TO BẢN LAI TAY </t>
  </si>
  <si>
    <t>BOTTOM HEM DEPTH</t>
  </si>
  <si>
    <t>N</t>
  </si>
  <si>
    <t xml:space="preserve">TO BẢN BO CỔ </t>
  </si>
  <si>
    <t>P</t>
  </si>
  <si>
    <t>NECK WIDTH</t>
  </si>
  <si>
    <t xml:space="preserve">RỘNG CỔ </t>
  </si>
  <si>
    <t>Q</t>
  </si>
  <si>
    <t xml:space="preserve">SIDE NECK LEVEL TO BACK NECK DROP </t>
  </si>
  <si>
    <t>R</t>
  </si>
  <si>
    <t>SIDE NECK LEVEL TO FRONT NECK DROP</t>
  </si>
  <si>
    <t xml:space="preserve">HẠ CỐ TRƯỚC </t>
  </si>
  <si>
    <t>SHOULDER SEAM AHEAD</t>
  </si>
  <si>
    <t xml:space="preserve">CHỒM VAI </t>
  </si>
  <si>
    <t>NS</t>
  </si>
  <si>
    <t>MINIMUM NECK STRETCH (TO ENSURE NECK OPENING STRETCHES OVER HEAD )</t>
  </si>
  <si>
    <t xml:space="preserve">ĐỘ DÃN CỔ TỐI THIỂU </t>
  </si>
  <si>
    <t>NOTES FROM SIZE SET FITS</t>
  </si>
  <si>
    <t>• 1cm added to A, body lengths - highlighted in yellow.</t>
  </si>
  <si>
    <t>• Drop position of shoulder point by 0.5cm for a slightly more slnted shoulder line.</t>
  </si>
  <si>
    <t xml:space="preserve">                                        </t>
  </si>
  <si>
    <t>• Length of neck rib to be reduced so that rib folded edge lays flat and is not rippled. (Rib width stays 2.5cm deep.  It is the length of rib circumference that needs to be reduced.</t>
  </si>
  <si>
    <t xml:space="preserve">• Remove shoulder seam tape and ensure shoulder to shoulder meas to spec(may have measured under spec due to shoulder tape.  </t>
  </si>
  <si>
    <t>• Add 0.5cm topsttitching to shoulder seam instead.</t>
  </si>
  <si>
    <t>• Remove twin needle stitching around armhole.</t>
  </si>
  <si>
    <t>• Bring all measurements back to spec.</t>
  </si>
  <si>
    <t xml:space="preserve">THÔNG SỐ THÀNH PHẨM </t>
  </si>
  <si>
    <t>Copyright 2016 © PALACE all rights reserved. PALACE is a trademark of [write here]. Copying strictly forbiden.</t>
  </si>
  <si>
    <t>PHẦN F: LƯU Ý</t>
  </si>
  <si>
    <t xml:space="preserve">XÍ NGHIỆP </t>
  </si>
  <si>
    <t xml:space="preserve">DUYỆT KÍCH THƯỚC, ĐỊNH VỊ HÌNH IN THEO TECH PACK </t>
  </si>
  <si>
    <t xml:space="preserve">KHÔNG THÊU </t>
  </si>
  <si>
    <t xml:space="preserve">KHÔNG WASH </t>
  </si>
  <si>
    <t xml:space="preserve">BLACK </t>
  </si>
  <si>
    <r>
      <t>IN :</t>
    </r>
    <r>
      <rPr>
        <b/>
        <sz val="22"/>
        <rFont val="Muli"/>
      </rPr>
      <t xml:space="preserve"> </t>
    </r>
  </si>
  <si>
    <t xml:space="preserve">-CÁCH MAY THAM KHẢO ÁO MẪU ĐÍNH KÈM </t>
  </si>
  <si>
    <t>GẮN GIỮA CỔ SAU TỪ VIỀN XUỐNG 1 CM</t>
  </si>
  <si>
    <t>KẸP BÊN CẠNH GIỮA NHÃN CHÍNH- NHƯ HÌNH</t>
  </si>
  <si>
    <t xml:space="preserve">ĐỊNH VỊ HÌNH IN THÂN TRƯỚC: </t>
  </si>
  <si>
    <t xml:space="preserve">THÂN TRƯỚC, CHÍNH GIỮA THÂN TRƯỚC NGƯỜI MẶC. CÁCH ĐƯỜNG TRA CỔ 10CM XUỐNG ĐỈNH HÌNH IN </t>
  </si>
  <si>
    <t>ĐỊNH VỊ HÌNH IN THÂN SAU:</t>
  </si>
  <si>
    <t>SỐ LƯỢNG CẦN CẤP CHO TEST OUTSOURCE</t>
  </si>
  <si>
    <t>NHÃN CARE TIẾNG HÀN 100% COTTON</t>
  </si>
  <si>
    <t>MÀU IN NHÃN CỔ</t>
  </si>
  <si>
    <t>WHITE/BLACK</t>
  </si>
  <si>
    <t>GẬP ĐÔI, GẮN Ở SƯỜN TRÁI NGƯỜI MẶC, TỪ MÉP DƯỚI LAI LÊN 10CM</t>
  </si>
  <si>
    <t>GẮN DƯỚI NHÃN CARE TIẾNG ANH</t>
  </si>
  <si>
    <t>ELBOW  WIDTH- half way down underarm</t>
  </si>
  <si>
    <t>J1</t>
  </si>
  <si>
    <t>CUFF WIDTH STRETCHED FLAT - 2cm above rib</t>
  </si>
  <si>
    <t>J2</t>
  </si>
  <si>
    <t>CUFF WIDTH RELAXED</t>
  </si>
  <si>
    <t>VẢI CHÍNH + VIỀN CỔ</t>
  </si>
  <si>
    <t xml:space="preserve"> PALACE ES4 - LONG SLEEVE TEE GRADE -  updated 31.08.20 to UNV tee block and grade</t>
  </si>
  <si>
    <t>REF</t>
  </si>
  <si>
    <t>GRADE</t>
  </si>
  <si>
    <t>TOL +/-</t>
  </si>
  <si>
    <r>
      <t xml:space="preserve">X CHEST </t>
    </r>
    <r>
      <rPr>
        <sz val="8"/>
        <color rgb="FFFF0000"/>
        <rFont val="Arial"/>
        <family val="2"/>
      </rPr>
      <t>18.5cms</t>
    </r>
    <r>
      <rPr>
        <sz val="8"/>
        <rFont val="Arial"/>
        <family val="2"/>
      </rPr>
      <t xml:space="preserve"> Down from SNP</t>
    </r>
  </si>
  <si>
    <r>
      <t xml:space="preserve">X BACK </t>
    </r>
    <r>
      <rPr>
        <sz val="8"/>
        <color rgb="FFFF0000"/>
        <rFont val="Arial"/>
        <family val="2"/>
      </rPr>
      <t>18.5cms</t>
    </r>
    <r>
      <rPr>
        <sz val="8"/>
        <rFont val="Arial"/>
        <family val="2"/>
      </rPr>
      <t xml:space="preserve"> Down from SNP</t>
    </r>
  </si>
  <si>
    <t>OPTIONAL J2 MEASUREMENT BELOW</t>
  </si>
  <si>
    <t>SLEEVE HEM WIDTH FOR NON RIB CUFF STYLES</t>
  </si>
  <si>
    <t>LENGTH</t>
  </si>
  <si>
    <t>COMMENTS</t>
  </si>
  <si>
    <t>Copyright 2016 © PALACE all rights reserved. PALACE is a trademark of Palace Skateboards Limited. Copying strictly forbiden.</t>
  </si>
  <si>
    <t>WINTER 24</t>
  </si>
  <si>
    <t>ES4</t>
  </si>
  <si>
    <t>SPEC for SIZE L PROTO 1</t>
  </si>
  <si>
    <t xml:space="preserve">P1 MEASURES </t>
  </si>
  <si>
    <t xml:space="preserve">MMNTS FOR NEXT PROTO </t>
  </si>
  <si>
    <t>P2 MEASURES</t>
  </si>
  <si>
    <t>P3 MEASURES</t>
  </si>
  <si>
    <t xml:space="preserve">SIZE SET </t>
  </si>
  <si>
    <t xml:space="preserve">L </t>
  </si>
  <si>
    <t xml:space="preserve">XL </t>
  </si>
  <si>
    <t xml:space="preserve">MMNTS FOR BULK </t>
  </si>
  <si>
    <t>DÀI THÂN TỪ ĐỈNH VAI ĐẾN MÉP LAI</t>
  </si>
  <si>
    <t>NGANG NGỰC TẠI NÁCH</t>
  </si>
  <si>
    <t>NGANG NGỰC</t>
  </si>
  <si>
    <t>DÀI TAY NGOÀI</t>
  </si>
  <si>
    <t>DÀO TAY TRONG</t>
  </si>
  <si>
    <t>RỘNG NGỰC THÂN TRƯỚC  TỪ ĐỈNH
 VAI XUỐNG 18.5CM</t>
  </si>
  <si>
    <t>RỘNG NGỰC THÂN SAU TỪ ĐỈNH
 VAI XUỐNG 18.5CM</t>
  </si>
  <si>
    <t>RỘNG BẮP TAY DƯỚI
 NÁCH 2CM</t>
  </si>
  <si>
    <t>RỘNG KHỦY TAY ĐO TẠI ĐIỂM 
GIỮA SƯỜN TAY</t>
  </si>
  <si>
    <t>NGANG LAI MÉP DƯỚI</t>
  </si>
  <si>
    <t>TO BẢN CỔ</t>
  </si>
  <si>
    <t>RỘNG CỔ</t>
  </si>
  <si>
    <t>CHỔM VAI</t>
  </si>
  <si>
    <t>VÒNG CỔ ĐO CĂNG NHỎ NHẤT</t>
  </si>
  <si>
    <t>RỘNG CỬA TAY</t>
  </si>
  <si>
    <t>NOTES</t>
  </si>
  <si>
    <t>ADD NOTES HERE</t>
  </si>
  <si>
    <t>TBC</t>
  </si>
  <si>
    <t>P19  SS25   S2724</t>
  </si>
  <si>
    <t>SS TEE</t>
  </si>
  <si>
    <t>AW23</t>
  </si>
  <si>
    <t xml:space="preserve">Date </t>
  </si>
  <si>
    <t>08.10.19</t>
  </si>
  <si>
    <t xml:space="preserve">final approved fit </t>
  </si>
  <si>
    <t>23.10.23</t>
  </si>
  <si>
    <t>Gaby</t>
  </si>
  <si>
    <t>JERSEY BLOCK NO. 1B</t>
  </si>
  <si>
    <t>Devt Name</t>
  </si>
  <si>
    <t>Amnd 1</t>
  </si>
  <si>
    <t>31.08.20</t>
  </si>
  <si>
    <t>Final Name</t>
  </si>
  <si>
    <t>Amnd 2</t>
  </si>
  <si>
    <t>27.06.22</t>
  </si>
  <si>
    <t>AMND 3</t>
  </si>
  <si>
    <t>22.11.23</t>
  </si>
  <si>
    <t>EMMA</t>
  </si>
  <si>
    <t>AW 23 style</t>
  </si>
  <si>
    <t>29.08.22</t>
  </si>
  <si>
    <t>SKY JERSEY BLOCKS - SS18 BULK TEE BLOCK - 3.8CM GRADING graded up 1/2 size as P24ES038_50_60_62 CITY STRIPER T-SHIRT</t>
  </si>
  <si>
    <t>Amnd 4</t>
  </si>
  <si>
    <t>07.09.23</t>
  </si>
  <si>
    <r>
      <t xml:space="preserve">PALACE ES1B - TEE SSL SETINSL GRD - </t>
    </r>
    <r>
      <rPr>
        <b/>
        <i/>
        <sz val="16"/>
        <color rgb="FFFF0000"/>
        <rFont val="Arial"/>
        <family val="2"/>
      </rPr>
      <t>GRADED UP 1/2 SIZE FOR THIS STYLE</t>
    </r>
    <r>
      <rPr>
        <b/>
        <sz val="16"/>
        <rFont val="Arial"/>
        <family val="2"/>
      </rPr>
      <t xml:space="preserve"> - SL amended 07.09.23</t>
    </r>
  </si>
  <si>
    <t>UA comment</t>
  </si>
  <si>
    <t>DÀI ÁO TỪ ĐỈNH VAI</t>
  </si>
  <si>
    <t>amended to approved final fit length</t>
  </si>
  <si>
    <t>1/2 NGỰC DƯỚI NÁCH 2CM</t>
  </si>
  <si>
    <t>DÀI TAY DƯỚI</t>
  </si>
  <si>
    <r>
      <t xml:space="preserve">X CHEST </t>
    </r>
    <r>
      <rPr>
        <sz val="14"/>
        <color rgb="FFFF0000"/>
        <rFont val="Arial"/>
        <family val="2"/>
      </rPr>
      <t>18.5cms</t>
    </r>
    <r>
      <rPr>
        <sz val="14"/>
        <rFont val="Arial"/>
        <family val="2"/>
      </rPr>
      <t xml:space="preserve"> Down from SNP</t>
    </r>
  </si>
  <si>
    <t>NGỰC TRƯỚC TỪ ĐỈNH VAI XUỐNG 18.5CM</t>
  </si>
  <si>
    <r>
      <t xml:space="preserve">X BACK </t>
    </r>
    <r>
      <rPr>
        <sz val="14"/>
        <color rgb="FFFF0000"/>
        <rFont val="Arial"/>
        <family val="2"/>
      </rPr>
      <t>18.5cms</t>
    </r>
    <r>
      <rPr>
        <sz val="14"/>
        <rFont val="Arial"/>
        <family val="2"/>
      </rPr>
      <t xml:space="preserve"> Down from SNP</t>
    </r>
  </si>
  <si>
    <t>NGỰC SAU TỪ ĐỈNH VAI XUỐNG 18.5CM</t>
  </si>
  <si>
    <t>BẮP TAY (DƯỚI NÁCH 2CM)</t>
  </si>
  <si>
    <t>AMENDED ACCORDINGLY TO G2, D1, D2, L</t>
  </si>
  <si>
    <t>CHỒM VAI</t>
  </si>
  <si>
    <t>MINIMUM NECK STRETCH (TO ENSURE NECK OPENING STRETCHES OVER HEAD)</t>
  </si>
  <si>
    <t>RỘNG CỔ TỐI THIỂU KHI KÉO CĂNG</t>
  </si>
  <si>
    <t>see tab below 'POM' for points of measure</t>
  </si>
  <si>
    <t>22.01.21</t>
  </si>
  <si>
    <t>GRADING - 3.8CM GRADING AS PRINTABLES</t>
  </si>
  <si>
    <t xml:space="preserve">GRADED UP 1/2 A SIZE FOR THIS STYLE FOR LOOSER FIT. </t>
  </si>
  <si>
    <t>size set fit - comments below .  Updated amended grade above.  Amends highlighted.</t>
  </si>
  <si>
    <t>SLEEVE AMEND</t>
  </si>
  <si>
    <r>
      <t>• 1ST IMAGE ABOVE - T SHIRT</t>
    </r>
    <r>
      <rPr>
        <b/>
        <sz val="8"/>
        <rFont val="Helvetica"/>
        <family val="2"/>
      </rPr>
      <t xml:space="preserve"> </t>
    </r>
    <r>
      <rPr>
        <sz val="8"/>
        <rFont val="Helvetica"/>
        <family val="2"/>
      </rPr>
      <t xml:space="preserve"> AS WORN SIZE LARGE WITH CURRENT VERY ANGLED SLEEVE.</t>
    </r>
  </si>
  <si>
    <t>• 2ND  IMAGE ABOVE - T SHIRT LHS AS WORN - SLEEVE ANGLE HAS BEEN ALIGNED WITH SHOULDER ANGLE OVERLAPPING AT TOP OF SLEEVE TO STRAIGHTEN SLEEVE HEAD)</t>
  </si>
  <si>
    <t>• ARMHOLE DROPPED SLIGHTLY AND BICEP AND HEM WIDTH INCREASED FOR LOOSER FIT.// TOP ARM LENGTHNED TO ORIGINAL MEAS 26CM SIZE L // UNDERARM SL INCREASED TO 17CM.</t>
  </si>
  <si>
    <t>• BODY LENGTH DECREASED TO 74CM FOR SIZE LARGE (FOR A MORE BOXY FIT)</t>
  </si>
  <si>
    <t>• WE WILL REQUIRE ANOTHER SIZE SET PLEASE WITH THIS NEW SLEEVE AND ARMHOLE AMEND AND BODY LENGTH AMEND.  REDF SAMPLE ABOVE WILL BE RETURNED.</t>
  </si>
  <si>
    <t>Copyright 2019 © PALACE all rights reserved. PALACE is a trademark of PALACE. Copying strictly forbiden.</t>
  </si>
  <si>
    <t>P28JTS122</t>
  </si>
  <si>
    <t>PALACE JCC+ T-SHIRT</t>
  </si>
  <si>
    <t>THANH QUÝ - 204</t>
  </si>
  <si>
    <t>THAM KHẢO CÁCH MAY THEO ÁO MẪU P28STS60 MÀU BLACK CHUYỂN CÙNG TÁC NGHIỆP MÃ P28STS124</t>
  </si>
  <si>
    <t>P28JCCES003</t>
  </si>
  <si>
    <t>JCC</t>
  </si>
  <si>
    <t>PALACE</t>
  </si>
  <si>
    <t>SS25 SUMMER</t>
  </si>
  <si>
    <t>NHÃN CHÍNH + NHÃN SIZE</t>
  </si>
  <si>
    <t>THAY THẾ</t>
  </si>
  <si>
    <t>THÂN TRƯỚC + THÂN SAU - BTP</t>
  </si>
  <si>
    <t>TỪ TRA CỔ TRƯỚC XUỐNG ĐỈNH HÌNH IN: 18.5CM
TỪ CẠNH HÌNH IN ĐẾN GIỮA TRƯỚC: 5.5CM</t>
  </si>
  <si>
    <t>TỪ TRA CỔ SAU ĐẾN ĐỈNH HÌNH IN: 10CM</t>
  </si>
  <si>
    <t>NHÃN CHÍNH</t>
  </si>
  <si>
    <t>NHÃN 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</si>
</sst>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s>
  <fonts count="133">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sz val="16"/>
      <color indexed="8"/>
      <name val="Muli"/>
    </font>
    <font>
      <b/>
      <u/>
      <sz val="20"/>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8"/>
      <color theme="9"/>
      <name val="Muli"/>
    </font>
    <font>
      <sz val="11"/>
      <name val="Calibri"/>
      <family val="2"/>
      <scheme val="minor"/>
    </font>
    <font>
      <b/>
      <sz val="11"/>
      <name val="Calibri"/>
      <family val="2"/>
      <scheme val="minor"/>
    </font>
    <font>
      <b/>
      <sz val="18"/>
      <color indexed="48"/>
      <name val="Muli"/>
    </font>
    <font>
      <b/>
      <sz val="36"/>
      <color theme="1"/>
      <name val="Muli"/>
    </font>
    <font>
      <b/>
      <sz val="28"/>
      <color theme="1"/>
      <name val="Muli"/>
    </font>
    <font>
      <b/>
      <sz val="48"/>
      <color theme="1"/>
      <name val="Muli"/>
    </font>
    <font>
      <b/>
      <u/>
      <sz val="22"/>
      <name val="Muli"/>
    </font>
    <font>
      <b/>
      <sz val="22"/>
      <color theme="1"/>
      <name val="Muli"/>
    </font>
    <font>
      <sz val="8"/>
      <name val="Calibri"/>
      <family val="2"/>
      <scheme val="minor"/>
    </font>
    <font>
      <b/>
      <sz val="26"/>
      <color theme="1"/>
      <name val="Muli"/>
    </font>
    <font>
      <sz val="22"/>
      <color theme="1"/>
      <name val="Muli"/>
    </font>
    <font>
      <sz val="20"/>
      <color indexed="8"/>
      <name val="Muli"/>
    </font>
    <font>
      <b/>
      <sz val="20"/>
      <color theme="9"/>
      <name val="Muli"/>
    </font>
    <font>
      <sz val="12"/>
      <color theme="1"/>
      <name val="Calibri"/>
      <family val="2"/>
      <scheme val="minor"/>
    </font>
    <font>
      <sz val="8"/>
      <name val="Helvetica"/>
      <family val="2"/>
    </font>
    <font>
      <sz val="9"/>
      <name val="Helvetica"/>
      <family val="2"/>
    </font>
    <font>
      <b/>
      <sz val="9"/>
      <name val="Arial"/>
      <family val="2"/>
    </font>
    <font>
      <b/>
      <sz val="9"/>
      <color rgb="FF000000"/>
      <name val="Arial"/>
      <family val="2"/>
    </font>
    <font>
      <sz val="12"/>
      <name val="Arial"/>
      <family val="2"/>
    </font>
    <font>
      <sz val="12"/>
      <color theme="1"/>
      <name val="Calibri"/>
      <family val="1"/>
      <charset val="136"/>
      <scheme val="minor"/>
    </font>
    <font>
      <sz val="9"/>
      <color rgb="FFFF0000"/>
      <name val="Helvetica"/>
      <family val="2"/>
    </font>
    <font>
      <sz val="8"/>
      <color rgb="FFFF0000"/>
      <name val="Arial"/>
      <family val="2"/>
    </font>
    <font>
      <sz val="8"/>
      <color theme="0"/>
      <name val="Arial"/>
      <family val="2"/>
    </font>
    <font>
      <sz val="9"/>
      <color theme="0"/>
      <name val="Helvetica"/>
      <family val="2"/>
    </font>
    <font>
      <b/>
      <sz val="8"/>
      <color theme="0"/>
      <name val="Arial"/>
      <family val="2"/>
    </font>
    <font>
      <sz val="9"/>
      <color theme="1"/>
      <name val="Helvetica"/>
      <family val="2"/>
    </font>
    <font>
      <b/>
      <sz val="8"/>
      <color rgb="FFFF0000"/>
      <name val="Helvetica"/>
      <family val="2"/>
    </font>
    <font>
      <b/>
      <sz val="8"/>
      <color rgb="FFFF0000"/>
      <name val="Arial"/>
      <family val="2"/>
    </font>
    <font>
      <b/>
      <sz val="8"/>
      <name val="Helvetica"/>
      <family val="2"/>
    </font>
    <font>
      <b/>
      <sz val="9"/>
      <color rgb="FFFF0000"/>
      <name val="Helvetica"/>
      <family val="2"/>
    </font>
    <font>
      <sz val="9"/>
      <color theme="0"/>
      <name val="Arial"/>
      <family val="2"/>
    </font>
    <font>
      <b/>
      <sz val="9"/>
      <color indexed="10"/>
      <name val="Arial"/>
      <family val="2"/>
    </font>
    <font>
      <sz val="9"/>
      <name val="Arial"/>
      <family val="2"/>
    </font>
    <font>
      <sz val="14"/>
      <color theme="1"/>
      <name val="Helvetica"/>
      <family val="2"/>
    </font>
    <font>
      <sz val="14"/>
      <name val="Helvetica"/>
      <family val="2"/>
    </font>
    <font>
      <sz val="14"/>
      <name val="Arial"/>
      <family val="2"/>
    </font>
    <font>
      <b/>
      <sz val="14"/>
      <name val="Arial"/>
      <family val="2"/>
    </font>
    <font>
      <sz val="14"/>
      <color theme="1"/>
      <name val="Calibri"/>
      <family val="2"/>
      <scheme val="minor"/>
    </font>
    <font>
      <sz val="14"/>
      <color rgb="FF000000"/>
      <name val="Arial"/>
      <family val="2"/>
    </font>
    <font>
      <sz val="14"/>
      <color theme="0"/>
      <name val="Arial"/>
      <family val="2"/>
    </font>
    <font>
      <b/>
      <sz val="14"/>
      <color rgb="FFFF0000"/>
      <name val="Helvetica"/>
      <family val="2"/>
    </font>
    <font>
      <b/>
      <sz val="14"/>
      <color rgb="FFFF0000"/>
      <name val="Arial"/>
      <family val="2"/>
    </font>
    <font>
      <b/>
      <sz val="14"/>
      <name val="Helvetica"/>
      <family val="2"/>
    </font>
    <font>
      <b/>
      <sz val="9"/>
      <color theme="0"/>
      <name val="Arial"/>
      <family val="2"/>
    </font>
    <font>
      <sz val="8"/>
      <color rgb="FF000000"/>
      <name val="Arial"/>
      <family val="2"/>
    </font>
    <font>
      <b/>
      <sz val="9"/>
      <color rgb="FFFF0000"/>
      <name val="Arial"/>
      <family val="2"/>
    </font>
    <font>
      <sz val="9"/>
      <name val="Geneva"/>
      <family val="2"/>
    </font>
    <font>
      <b/>
      <sz val="8"/>
      <color theme="3" tint="-0.249977111117893"/>
      <name val="Arial"/>
      <family val="2"/>
    </font>
    <font>
      <sz val="20"/>
      <name val="Arial"/>
      <family val="2"/>
    </font>
    <font>
      <b/>
      <sz val="10"/>
      <name val="Arial"/>
      <family val="2"/>
    </font>
    <font>
      <b/>
      <sz val="16"/>
      <name val="Arial"/>
      <family val="2"/>
    </font>
    <font>
      <b/>
      <i/>
      <sz val="16"/>
      <color rgb="FFFF0000"/>
      <name val="Arial"/>
      <family val="2"/>
    </font>
    <font>
      <sz val="14"/>
      <color rgb="FFFF0000"/>
      <name val="Arial"/>
      <family val="2"/>
    </font>
    <font>
      <b/>
      <sz val="11"/>
      <color theme="1"/>
      <name val="Calibri"/>
      <family val="2"/>
    </font>
    <font>
      <b/>
      <sz val="11"/>
      <color rgb="FFFF0000"/>
      <name val="Calibri"/>
      <family val="2"/>
    </font>
    <font>
      <sz val="8"/>
      <color rgb="FFFF0000"/>
      <name val="Helvetica"/>
      <family val="2"/>
    </font>
    <font>
      <b/>
      <sz val="11"/>
      <color rgb="FF000000"/>
      <name val="Calibri"/>
      <family val="2"/>
    </font>
    <font>
      <sz val="11"/>
      <name val="Helvetica"/>
      <family val="2"/>
    </font>
    <font>
      <sz val="11"/>
      <name val="Geneva"/>
      <family val="2"/>
    </font>
    <font>
      <sz val="8"/>
      <color theme="1"/>
      <name val="Arial"/>
      <family val="2"/>
    </font>
    <font>
      <b/>
      <sz val="18"/>
      <color rgb="FF0070C0"/>
      <name val="Muli"/>
    </font>
  </fonts>
  <fills count="2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rgb="FF000000"/>
      </patternFill>
    </fill>
    <fill>
      <patternFill patternType="solid">
        <fgColor theme="5" tint="0.59999389629810485"/>
        <bgColor rgb="FF000000"/>
      </patternFill>
    </fill>
    <fill>
      <patternFill patternType="solid">
        <fgColor rgb="FF92D050"/>
        <bgColor rgb="FF000000"/>
      </patternFill>
    </fill>
    <fill>
      <patternFill patternType="solid">
        <fgColor rgb="FFFFFF00"/>
        <bgColor rgb="FF000000"/>
      </patternFill>
    </fill>
    <fill>
      <patternFill patternType="solid">
        <fgColor theme="0"/>
        <bgColor rgb="FF000000"/>
      </patternFill>
    </fill>
  </fills>
  <borders count="81">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style="thin">
        <color auto="1"/>
      </right>
      <top style="medium">
        <color auto="1"/>
      </top>
      <bottom style="thin">
        <color auto="1"/>
      </bottom>
      <diagonal/>
    </border>
    <border>
      <left style="thin">
        <color indexed="64"/>
      </left>
      <right/>
      <top style="medium">
        <color indexed="64"/>
      </top>
      <bottom/>
      <diagonal/>
    </border>
    <border>
      <left style="medium">
        <color auto="1"/>
      </left>
      <right style="medium">
        <color auto="1"/>
      </right>
      <top style="medium">
        <color auto="1"/>
      </top>
      <bottom/>
      <diagonal/>
    </border>
    <border>
      <left style="medium">
        <color indexed="64"/>
      </left>
      <right style="thin">
        <color indexed="64"/>
      </right>
      <top style="thin">
        <color indexed="64"/>
      </top>
      <bottom style="thin">
        <color indexed="64"/>
      </bottom>
      <diagonal/>
    </border>
    <border>
      <left style="thin">
        <color auto="1"/>
      </left>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right/>
      <top style="thin">
        <color auto="1"/>
      </top>
      <bottom style="medium">
        <color auto="1"/>
      </bottom>
      <diagonal/>
    </border>
    <border>
      <left style="medium">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s>
  <cellStyleXfs count="66">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1">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4"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21" applyNumberFormat="0" applyProtection="0">
      <alignment horizontal="right" vertical="center"/>
    </xf>
    <xf numFmtId="0" fontId="5" fillId="8" borderId="21" applyNumberFormat="0" applyProtection="0">
      <alignment horizontal="left" vertical="center" indent="1"/>
    </xf>
    <xf numFmtId="0" fontId="5" fillId="0" borderId="0"/>
    <xf numFmtId="40" fontId="17" fillId="0" borderId="0"/>
    <xf numFmtId="0" fontId="5" fillId="0" borderId="22"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85" fillId="0" borderId="0"/>
    <xf numFmtId="0" fontId="91" fillId="0" borderId="0">
      <alignment vertical="center"/>
    </xf>
    <xf numFmtId="0" fontId="91" fillId="0" borderId="0">
      <alignment vertical="center"/>
    </xf>
    <xf numFmtId="0" fontId="91" fillId="0" borderId="0">
      <alignment vertical="center"/>
    </xf>
    <xf numFmtId="0" fontId="118" fillId="0" borderId="0"/>
    <xf numFmtId="0" fontId="85" fillId="0" borderId="0"/>
  </cellStyleXfs>
  <cellXfs count="753">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2" borderId="1" xfId="0" applyFont="1" applyFill="1" applyBorder="1" applyAlignment="1" applyProtection="1">
      <alignment vertical="center"/>
      <protection hidden="1"/>
    </xf>
    <xf numFmtId="0" fontId="33" fillId="2"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15" fontId="32" fillId="2" borderId="1" xfId="0" applyNumberFormat="1" applyFont="1" applyFill="1" applyBorder="1" applyAlignment="1">
      <alignment horizontal="left" vertical="center" wrapText="1"/>
    </xf>
    <xf numFmtId="15" fontId="32" fillId="2" borderId="1" xfId="0" applyNumberFormat="1" applyFont="1" applyFill="1" applyBorder="1" applyAlignment="1">
      <alignment horizontal="left" vertical="center"/>
    </xf>
    <xf numFmtId="164" fontId="32" fillId="2" borderId="1" xfId="0" quotePrefix="1" applyNumberFormat="1"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35" fillId="2" borderId="2" xfId="0" applyFont="1" applyFill="1" applyBorder="1" applyAlignment="1">
      <alignment horizontal="center" vertical="center"/>
    </xf>
    <xf numFmtId="0" fontId="26" fillId="4" borderId="2" xfId="0" quotePrefix="1" applyFont="1" applyFill="1" applyBorder="1" applyAlignment="1">
      <alignment horizontal="center" vertical="center"/>
    </xf>
    <xf numFmtId="0" fontId="35" fillId="2" borderId="2" xfId="0" applyFont="1" applyFill="1" applyBorder="1" applyAlignment="1">
      <alignment horizontal="left" vertical="center"/>
    </xf>
    <xf numFmtId="0" fontId="26" fillId="2" borderId="3" xfId="0" applyFont="1" applyFill="1" applyBorder="1" applyAlignment="1">
      <alignment horizontal="left" vertical="center"/>
    </xf>
    <xf numFmtId="0" fontId="26" fillId="2" borderId="3" xfId="0" applyFont="1" applyFill="1" applyBorder="1" applyAlignment="1">
      <alignment vertical="center"/>
    </xf>
    <xf numFmtId="0" fontId="26" fillId="2" borderId="3" xfId="0" applyFont="1" applyFill="1" applyBorder="1" applyAlignment="1">
      <alignment horizontal="center" vertical="center"/>
    </xf>
    <xf numFmtId="3" fontId="26" fillId="2" borderId="3" xfId="0" applyNumberFormat="1" applyFont="1" applyFill="1" applyBorder="1" applyAlignment="1">
      <alignment horizontal="center" vertical="center"/>
    </xf>
    <xf numFmtId="0" fontId="26" fillId="2" borderId="0" xfId="0" applyFont="1" applyFill="1" applyAlignment="1">
      <alignment horizontal="right" vertical="center"/>
    </xf>
    <xf numFmtId="0" fontId="26" fillId="0" borderId="2" xfId="0" applyFont="1" applyBorder="1" applyAlignment="1">
      <alignment horizontal="right" vertical="center"/>
    </xf>
    <xf numFmtId="0" fontId="35" fillId="2" borderId="2" xfId="0" applyFont="1" applyFill="1" applyBorder="1" applyAlignment="1">
      <alignment horizontal="right" vertical="center"/>
    </xf>
    <xf numFmtId="0" fontId="26" fillId="2" borderId="2" xfId="0" applyFont="1" applyFill="1" applyBorder="1" applyAlignment="1">
      <alignment horizontal="right" vertical="center"/>
    </xf>
    <xf numFmtId="0" fontId="32" fillId="2" borderId="0" xfId="0" applyFont="1" applyFill="1" applyAlignment="1">
      <alignment horizontal="right" vertical="center"/>
    </xf>
    <xf numFmtId="0" fontId="32" fillId="0" borderId="2" xfId="0" applyFont="1" applyBorder="1" applyAlignment="1">
      <alignment horizontal="right" vertical="center"/>
    </xf>
    <xf numFmtId="0" fontId="36" fillId="2" borderId="2" xfId="0" applyFont="1" applyFill="1" applyBorder="1" applyAlignment="1">
      <alignment horizontal="right" vertical="center"/>
    </xf>
    <xf numFmtId="0" fontId="32" fillId="2" borderId="2" xfId="0" applyFont="1" applyFill="1" applyBorder="1" applyAlignment="1">
      <alignment horizontal="right" vertical="center"/>
    </xf>
    <xf numFmtId="0" fontId="37" fillId="2" borderId="0" xfId="0" applyFont="1" applyFill="1" applyAlignment="1">
      <alignment vertical="center"/>
    </xf>
    <xf numFmtId="0" fontId="27" fillId="2" borderId="0" xfId="0" applyFont="1" applyFill="1" applyAlignment="1">
      <alignment vertical="center"/>
    </xf>
    <xf numFmtId="0" fontId="38" fillId="2" borderId="0" xfId="0"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horizontal="right" vertical="center"/>
    </xf>
    <xf numFmtId="3" fontId="39" fillId="2" borderId="4" xfId="0" applyNumberFormat="1" applyFont="1" applyFill="1" applyBorder="1" applyAlignment="1">
      <alignment horizontal="center" vertical="center"/>
    </xf>
    <xf numFmtId="0" fontId="40" fillId="2" borderId="4" xfId="0"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4" xfId="0" applyFont="1" applyFill="1" applyBorder="1" applyAlignment="1">
      <alignment horizontal="right" vertical="center"/>
    </xf>
    <xf numFmtId="3" fontId="39" fillId="2" borderId="4" xfId="0" applyNumberFormat="1" applyFont="1" applyFill="1" applyBorder="1" applyAlignment="1">
      <alignment vertical="center"/>
    </xf>
    <xf numFmtId="0" fontId="41" fillId="2" borderId="0" xfId="0" applyFont="1" applyFill="1" applyAlignment="1">
      <alignment vertical="center"/>
    </xf>
    <xf numFmtId="0" fontId="25" fillId="2" borderId="0" xfId="0" applyFont="1" applyFill="1" applyAlignment="1">
      <alignment horizontal="right" vertical="center"/>
    </xf>
    <xf numFmtId="0" fontId="25" fillId="2" borderId="0" xfId="0" applyFont="1" applyFill="1" applyAlignment="1">
      <alignment horizontal="right" vertical="center" wrapText="1"/>
    </xf>
    <xf numFmtId="0" fontId="25" fillId="2" borderId="0" xfId="0" applyFont="1" applyFill="1" applyAlignment="1">
      <alignment horizontal="center" vertical="center"/>
    </xf>
    <xf numFmtId="3" fontId="42" fillId="2" borderId="0" xfId="0" applyNumberFormat="1" applyFont="1" applyFill="1" applyAlignment="1">
      <alignment horizontal="center" vertical="center"/>
    </xf>
    <xf numFmtId="0" fontId="34" fillId="2" borderId="0" xfId="0" applyFont="1" applyFill="1" applyAlignment="1">
      <alignment horizontal="center" vertical="center"/>
    </xf>
    <xf numFmtId="0" fontId="43" fillId="2" borderId="0" xfId="0" applyFont="1" applyFill="1" applyAlignment="1">
      <alignment vertical="center"/>
    </xf>
    <xf numFmtId="0" fontId="25" fillId="2" borderId="0" xfId="0" applyFont="1" applyFill="1" applyAlignment="1">
      <alignment horizontal="center" vertical="center" wrapText="1"/>
    </xf>
    <xf numFmtId="0" fontId="44" fillId="2" borderId="0" xfId="0" applyFont="1" applyFill="1" applyAlignment="1">
      <alignment vertical="center"/>
    </xf>
    <xf numFmtId="0" fontId="45" fillId="2" borderId="0" xfId="0" applyFont="1" applyFill="1" applyAlignment="1">
      <alignment vertical="center"/>
    </xf>
    <xf numFmtId="1" fontId="32" fillId="2" borderId="14" xfId="0" applyNumberFormat="1" applyFont="1" applyFill="1" applyBorder="1" applyAlignment="1">
      <alignment horizontal="center" vertical="center"/>
    </xf>
    <xf numFmtId="0" fontId="44" fillId="2" borderId="4" xfId="0" applyFont="1" applyFill="1" applyBorder="1" applyAlignment="1">
      <alignment vertical="center"/>
    </xf>
    <xf numFmtId="0" fontId="44" fillId="2" borderId="4" xfId="0" applyFont="1" applyFill="1" applyBorder="1" applyAlignment="1">
      <alignment vertical="center" wrapText="1"/>
    </xf>
    <xf numFmtId="0" fontId="44" fillId="2" borderId="4" xfId="0" applyFont="1" applyFill="1" applyBorder="1" applyAlignment="1">
      <alignment horizontal="center" vertical="center"/>
    </xf>
    <xf numFmtId="0" fontId="47" fillId="2" borderId="0" xfId="0" applyFont="1" applyFill="1" applyAlignment="1">
      <alignment vertical="center"/>
    </xf>
    <xf numFmtId="0" fontId="47" fillId="2" borderId="0" xfId="0" applyFont="1" applyFill="1" applyAlignment="1">
      <alignment horizontal="left" vertical="center"/>
    </xf>
    <xf numFmtId="0" fontId="47" fillId="2" borderId="0" xfId="0" applyFont="1" applyFill="1" applyAlignment="1">
      <alignment vertical="center" wrapText="1"/>
    </xf>
    <xf numFmtId="2" fontId="47" fillId="2" borderId="0" xfId="0" applyNumberFormat="1" applyFont="1" applyFill="1" applyAlignment="1">
      <alignment horizontal="center" vertical="center"/>
    </xf>
    <xf numFmtId="0" fontId="47" fillId="2" borderId="0" xfId="0" applyFont="1" applyFill="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46" fillId="2" borderId="0" xfId="0" applyFont="1" applyFill="1" applyAlignment="1">
      <alignment horizontal="left" vertical="center"/>
    </xf>
    <xf numFmtId="0" fontId="49" fillId="2" borderId="0" xfId="0" applyFont="1" applyFill="1" applyAlignment="1">
      <alignment vertical="center"/>
    </xf>
    <xf numFmtId="0" fontId="46" fillId="2" borderId="0" xfId="0" applyFont="1" applyFill="1" applyAlignment="1">
      <alignment vertical="center" wrapText="1"/>
    </xf>
    <xf numFmtId="0" fontId="48" fillId="2" borderId="0" xfId="0" applyFont="1" applyFill="1" applyAlignment="1">
      <alignment vertic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38" fillId="2" borderId="0" xfId="0" applyFont="1" applyFill="1" applyAlignment="1">
      <alignment vertical="center" wrapText="1"/>
    </xf>
    <xf numFmtId="0" fontId="51" fillId="2" borderId="0" xfId="0" applyFont="1" applyFill="1" applyAlignment="1">
      <alignment vertical="center" wrapText="1"/>
    </xf>
    <xf numFmtId="0" fontId="32" fillId="2" borderId="14" xfId="0" quotePrefix="1" applyFont="1" applyFill="1" applyBorder="1" applyAlignment="1">
      <alignment horizontal="left" vertical="center"/>
    </xf>
    <xf numFmtId="0" fontId="32" fillId="2" borderId="14" xfId="0" applyFont="1" applyFill="1" applyBorder="1" applyAlignment="1">
      <alignment horizontal="center" vertical="center"/>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34" fillId="2" borderId="14" xfId="0" applyFont="1" applyFill="1" applyBorder="1" applyAlignment="1">
      <alignment horizontal="center" vertical="center"/>
    </xf>
    <xf numFmtId="1" fontId="53" fillId="0" borderId="14" xfId="1" applyNumberFormat="1" applyFont="1" applyBorder="1" applyAlignment="1">
      <alignment horizontal="center" vertical="center" wrapText="1"/>
    </xf>
    <xf numFmtId="2" fontId="34" fillId="2" borderId="14" xfId="0" applyNumberFormat="1" applyFont="1" applyFill="1" applyBorder="1" applyAlignment="1">
      <alignment horizontal="center" vertical="center"/>
    </xf>
    <xf numFmtId="165" fontId="34" fillId="2" borderId="14" xfId="0" applyNumberFormat="1" applyFont="1" applyFill="1" applyBorder="1" applyAlignment="1">
      <alignment horizontal="center" vertical="center"/>
    </xf>
    <xf numFmtId="1" fontId="27" fillId="2" borderId="14" xfId="0" applyNumberFormat="1" applyFont="1" applyFill="1" applyBorder="1" applyAlignment="1">
      <alignment horizontal="center" vertical="center"/>
    </xf>
    <xf numFmtId="1" fontId="34" fillId="2" borderId="14" xfId="0" applyNumberFormat="1" applyFont="1" applyFill="1" applyBorder="1" applyAlignment="1">
      <alignment horizontal="center" vertical="center"/>
    </xf>
    <xf numFmtId="0" fontId="46" fillId="2" borderId="0" xfId="0" applyFont="1" applyFill="1" applyAlignment="1">
      <alignment horizontal="center" vertical="center"/>
    </xf>
    <xf numFmtId="1" fontId="27" fillId="2" borderId="13" xfId="0" applyNumberFormat="1" applyFont="1" applyFill="1" applyBorder="1" applyAlignment="1">
      <alignment horizontal="center" vertical="center"/>
    </xf>
    <xf numFmtId="0" fontId="34" fillId="2" borderId="0" xfId="0" applyFont="1" applyFill="1" applyAlignment="1">
      <alignment vertical="center" wrapText="1"/>
    </xf>
    <xf numFmtId="0" fontId="27" fillId="0" borderId="14" xfId="0" applyFont="1" applyBorder="1" applyAlignment="1">
      <alignment horizontal="center" vertical="center"/>
    </xf>
    <xf numFmtId="1" fontId="34" fillId="2" borderId="15" xfId="0" applyNumberFormat="1" applyFont="1" applyFill="1" applyBorder="1" applyAlignment="1">
      <alignment vertical="center" wrapText="1"/>
    </xf>
    <xf numFmtId="0" fontId="27" fillId="0" borderId="11" xfId="0" quotePrefix="1" applyFont="1" applyBorder="1" applyAlignment="1">
      <alignment horizontal="center" vertical="center"/>
    </xf>
    <xf numFmtId="0" fontId="54" fillId="2" borderId="0" xfId="0" applyFont="1" applyFill="1" applyAlignment="1">
      <alignment horizontal="left" vertical="center"/>
    </xf>
    <xf numFmtId="0" fontId="34" fillId="2" borderId="0" xfId="0" applyFont="1" applyFill="1" applyAlignment="1">
      <alignment horizontal="left" vertical="center"/>
    </xf>
    <xf numFmtId="0" fontId="27" fillId="2" borderId="0" xfId="0" applyFont="1" applyFill="1" applyAlignment="1">
      <alignment vertical="center" wrapText="1"/>
    </xf>
    <xf numFmtId="0" fontId="48" fillId="2" borderId="0" xfId="0" applyFont="1" applyFill="1" applyAlignment="1">
      <alignment horizontal="left" vertical="center"/>
    </xf>
    <xf numFmtId="166" fontId="34" fillId="2" borderId="0" xfId="0" applyNumberFormat="1" applyFont="1" applyFill="1" applyAlignment="1">
      <alignment horizontal="center" vertical="center"/>
    </xf>
    <xf numFmtId="0" fontId="52" fillId="3" borderId="0" xfId="0" applyFont="1" applyFill="1"/>
    <xf numFmtId="0" fontId="43" fillId="0" borderId="41" xfId="0" applyFont="1" applyBorder="1"/>
    <xf numFmtId="0" fontId="27" fillId="0" borderId="23" xfId="0" applyFont="1" applyBorder="1"/>
    <xf numFmtId="0" fontId="27" fillId="0" borderId="24" xfId="0" applyFont="1" applyBorder="1"/>
    <xf numFmtId="0" fontId="27" fillId="0" borderId="25" xfId="0" applyFont="1" applyBorder="1"/>
    <xf numFmtId="0" fontId="2" fillId="0" borderId="0" xfId="0" applyFont="1"/>
    <xf numFmtId="0" fontId="55" fillId="0" borderId="0" xfId="0" applyFont="1"/>
    <xf numFmtId="0" fontId="27" fillId="0" borderId="26" xfId="0" applyFont="1" applyBorder="1" applyAlignment="1">
      <alignment horizontal="left"/>
    </xf>
    <xf numFmtId="0" fontId="27" fillId="0" borderId="0" xfId="0" applyFont="1" applyAlignment="1">
      <alignment horizontal="left"/>
    </xf>
    <xf numFmtId="0" fontId="56" fillId="0" borderId="35" xfId="0" applyFont="1" applyBorder="1"/>
    <xf numFmtId="0" fontId="57" fillId="0" borderId="36" xfId="0" applyFont="1" applyBorder="1"/>
    <xf numFmtId="0" fontId="56" fillId="0" borderId="36" xfId="0" applyFont="1" applyBorder="1" applyAlignment="1">
      <alignment horizontal="center"/>
    </xf>
    <xf numFmtId="0" fontId="56" fillId="0" borderId="37" xfId="0" applyFont="1" applyBorder="1" applyAlignment="1">
      <alignment horizontal="center"/>
    </xf>
    <xf numFmtId="0" fontId="23" fillId="0" borderId="0" xfId="0" applyFont="1"/>
    <xf numFmtId="0" fontId="58" fillId="0" borderId="0" xfId="0" applyFont="1"/>
    <xf numFmtId="0" fontId="43" fillId="0" borderId="38" xfId="0" applyFont="1" applyBorder="1"/>
    <xf numFmtId="0" fontId="43" fillId="0" borderId="39" xfId="0" applyFont="1" applyBorder="1"/>
    <xf numFmtId="0" fontId="43" fillId="0" borderId="39" xfId="0" applyFont="1" applyBorder="1" applyAlignment="1">
      <alignment horizontal="center"/>
    </xf>
    <xf numFmtId="165" fontId="43" fillId="0" borderId="40" xfId="0" applyNumberFormat="1" applyFont="1" applyBorder="1" applyAlignment="1">
      <alignment horizontal="center" wrapText="1"/>
    </xf>
    <xf numFmtId="0" fontId="4" fillId="0" borderId="0" xfId="0" applyFont="1"/>
    <xf numFmtId="0" fontId="59" fillId="0" borderId="0" xfId="0" applyFont="1"/>
    <xf numFmtId="165" fontId="43" fillId="0" borderId="41" xfId="0" applyNumberFormat="1" applyFont="1" applyBorder="1" applyAlignment="1">
      <alignment horizontal="center"/>
    </xf>
    <xf numFmtId="165" fontId="43" fillId="0" borderId="42" xfId="0" applyNumberFormat="1" applyFont="1" applyBorder="1" applyAlignment="1">
      <alignment horizontal="center" wrapText="1"/>
    </xf>
    <xf numFmtId="165" fontId="43" fillId="0" borderId="42" xfId="0" applyNumberFormat="1" applyFont="1" applyBorder="1" applyAlignment="1">
      <alignment horizontal="center"/>
    </xf>
    <xf numFmtId="165" fontId="43" fillId="0" borderId="40" xfId="0" applyNumberFormat="1" applyFont="1" applyBorder="1" applyAlignment="1">
      <alignment horizontal="center"/>
    </xf>
    <xf numFmtId="0" fontId="43" fillId="0" borderId="43" xfId="0" applyFont="1" applyBorder="1"/>
    <xf numFmtId="165" fontId="43" fillId="0" borderId="43" xfId="0" applyNumberFormat="1" applyFont="1" applyBorder="1" applyAlignment="1">
      <alignment horizontal="center"/>
    </xf>
    <xf numFmtId="165" fontId="43" fillId="0" borderId="44" xfId="0" applyNumberFormat="1" applyFont="1" applyBorder="1" applyAlignment="1">
      <alignment horizontal="center"/>
    </xf>
    <xf numFmtId="0" fontId="25" fillId="2" borderId="45" xfId="0" applyFont="1" applyFill="1" applyBorder="1" applyAlignment="1">
      <alignment vertical="center"/>
    </xf>
    <xf numFmtId="0" fontId="26" fillId="2" borderId="45" xfId="0" applyFont="1" applyFill="1" applyBorder="1" applyAlignment="1">
      <alignment vertical="center" wrapText="1"/>
    </xf>
    <xf numFmtId="0" fontId="25" fillId="2" borderId="46" xfId="0" applyFont="1" applyFill="1" applyBorder="1" applyAlignment="1">
      <alignment vertical="center"/>
    </xf>
    <xf numFmtId="0" fontId="60" fillId="0" borderId="0" xfId="2" applyFont="1" applyAlignment="1">
      <alignment vertical="center"/>
    </xf>
    <xf numFmtId="0" fontId="61" fillId="0" borderId="0" xfId="2" applyFont="1" applyAlignment="1">
      <alignment vertical="center"/>
    </xf>
    <xf numFmtId="0" fontId="62" fillId="0" borderId="0" xfId="2" applyFont="1" applyAlignment="1">
      <alignment vertical="center"/>
    </xf>
    <xf numFmtId="0" fontId="61" fillId="0" borderId="0" xfId="2" applyFont="1" applyAlignment="1">
      <alignment horizontal="left" vertical="center"/>
    </xf>
    <xf numFmtId="0" fontId="61" fillId="0" borderId="0" xfId="2" applyFont="1" applyAlignment="1">
      <alignment horizontal="center" vertical="center"/>
    </xf>
    <xf numFmtId="0" fontId="63" fillId="5" borderId="14" xfId="2" applyFont="1" applyFill="1" applyBorder="1" applyAlignment="1">
      <alignment horizontal="center" vertical="center" wrapText="1"/>
    </xf>
    <xf numFmtId="0" fontId="64" fillId="0" borderId="0" xfId="2" applyFont="1" applyAlignment="1">
      <alignment vertical="center"/>
    </xf>
    <xf numFmtId="0" fontId="63" fillId="5" borderId="14" xfId="2" applyFont="1" applyFill="1" applyBorder="1" applyAlignment="1">
      <alignment horizontal="center" vertical="center"/>
    </xf>
    <xf numFmtId="0" fontId="64" fillId="0" borderId="14" xfId="2" applyFont="1" applyBorder="1" applyAlignment="1">
      <alignment horizontal="center" vertical="center" wrapText="1"/>
    </xf>
    <xf numFmtId="0" fontId="65" fillId="0" borderId="14" xfId="2" applyFont="1" applyBorder="1" applyAlignment="1">
      <alignment horizontal="center" vertical="center" wrapText="1"/>
    </xf>
    <xf numFmtId="0" fontId="63" fillId="0" borderId="0" xfId="2" applyFont="1" applyAlignment="1">
      <alignment vertical="center"/>
    </xf>
    <xf numFmtId="1" fontId="63" fillId="5" borderId="14" xfId="2" applyNumberFormat="1" applyFont="1" applyFill="1" applyBorder="1" applyAlignment="1">
      <alignment horizontal="center" vertical="center" wrapText="1"/>
    </xf>
    <xf numFmtId="1" fontId="63" fillId="0" borderId="14" xfId="2" applyNumberFormat="1" applyFont="1" applyBorder="1" applyAlignment="1">
      <alignment horizontal="center" vertical="center" wrapText="1"/>
    </xf>
    <xf numFmtId="0" fontId="64" fillId="0" borderId="14" xfId="2" quotePrefix="1" applyFont="1" applyBorder="1" applyAlignment="1">
      <alignment horizontal="center" vertical="center" wrapText="1"/>
    </xf>
    <xf numFmtId="0" fontId="63" fillId="5" borderId="14" xfId="2" applyFont="1" applyFill="1" applyBorder="1" applyAlignment="1">
      <alignment horizontal="left" vertical="center" wrapText="1"/>
    </xf>
    <xf numFmtId="0" fontId="34" fillId="0" borderId="0" xfId="2" applyFont="1" applyAlignment="1">
      <alignment horizontal="center" vertical="center"/>
    </xf>
    <xf numFmtId="0" fontId="34" fillId="0" borderId="0" xfId="2" applyFont="1" applyAlignment="1">
      <alignment vertical="center"/>
    </xf>
    <xf numFmtId="0" fontId="27" fillId="5" borderId="20"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18" xfId="0" applyFont="1" applyFill="1" applyBorder="1" applyAlignment="1">
      <alignment horizontal="center" vertical="center" wrapText="1"/>
    </xf>
    <xf numFmtId="0" fontId="37" fillId="12" borderId="0" xfId="0" applyFont="1" applyFill="1" applyAlignment="1">
      <alignment horizontal="left" vertical="center"/>
    </xf>
    <xf numFmtId="0" fontId="37" fillId="12" borderId="0" xfId="0" applyFont="1" applyFill="1" applyAlignment="1">
      <alignment horizontal="center" vertical="center"/>
    </xf>
    <xf numFmtId="1" fontId="37" fillId="12" borderId="0" xfId="0" applyNumberFormat="1" applyFont="1" applyFill="1" applyAlignment="1">
      <alignment horizontal="right" vertical="center"/>
    </xf>
    <xf numFmtId="1" fontId="37" fillId="12" borderId="0" xfId="0" applyNumberFormat="1" applyFont="1" applyFill="1" applyAlignment="1">
      <alignment horizontal="center" vertical="center"/>
    </xf>
    <xf numFmtId="0" fontId="67" fillId="2" borderId="0" xfId="0" applyFont="1" applyFill="1" applyAlignment="1">
      <alignment vertical="center"/>
    </xf>
    <xf numFmtId="0" fontId="68" fillId="2" borderId="0" xfId="0" applyFont="1" applyFill="1" applyAlignment="1">
      <alignment horizontal="left" vertical="center"/>
    </xf>
    <xf numFmtId="0" fontId="68" fillId="2" borderId="0" xfId="0" applyFont="1" applyFill="1" applyAlignment="1">
      <alignment vertical="center"/>
    </xf>
    <xf numFmtId="0" fontId="68" fillId="2" borderId="0" xfId="0" applyFont="1" applyFill="1" applyAlignment="1">
      <alignment vertical="center" wrapText="1"/>
    </xf>
    <xf numFmtId="0" fontId="66" fillId="13" borderId="14" xfId="2" applyFont="1" applyFill="1" applyBorder="1" applyAlignment="1">
      <alignment horizontal="center" vertical="center" wrapText="1"/>
    </xf>
    <xf numFmtId="0" fontId="69" fillId="3" borderId="0" xfId="0" applyFont="1" applyFill="1" applyAlignment="1">
      <alignment vertical="center"/>
    </xf>
    <xf numFmtId="0" fontId="70"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69" fillId="2" borderId="0" xfId="0" applyFont="1" applyFill="1" applyAlignment="1">
      <alignment vertical="center"/>
    </xf>
    <xf numFmtId="0" fontId="26" fillId="14" borderId="3" xfId="0" applyFont="1" applyFill="1" applyBorder="1" applyAlignment="1">
      <alignment horizontal="center" vertical="center"/>
    </xf>
    <xf numFmtId="0" fontId="26" fillId="5" borderId="3" xfId="0" applyFont="1" applyFill="1" applyBorder="1" applyAlignment="1">
      <alignment horizontal="left" vertical="center"/>
    </xf>
    <xf numFmtId="1" fontId="26" fillId="14" borderId="3" xfId="0" applyNumberFormat="1" applyFont="1" applyFill="1" applyBorder="1" applyAlignment="1">
      <alignment vertical="center"/>
    </xf>
    <xf numFmtId="1" fontId="26" fillId="14" borderId="3" xfId="0" applyNumberFormat="1" applyFont="1" applyFill="1" applyBorder="1" applyAlignment="1">
      <alignment horizontal="center" vertical="center"/>
    </xf>
    <xf numFmtId="0" fontId="26" fillId="5" borderId="3" xfId="0" applyFont="1" applyFill="1" applyBorder="1" applyAlignment="1">
      <alignment vertical="center"/>
    </xf>
    <xf numFmtId="0" fontId="31" fillId="2" borderId="0" xfId="0" quotePrefix="1" applyFont="1" applyFill="1" applyAlignment="1">
      <alignment horizontal="left" vertical="center"/>
    </xf>
    <xf numFmtId="0" fontId="72" fillId="0" borderId="47" xfId="0" applyFont="1" applyBorder="1" applyAlignment="1">
      <alignment horizontal="left" vertical="center"/>
    </xf>
    <xf numFmtId="0" fontId="73" fillId="0" borderId="18" xfId="0" applyFont="1" applyBorder="1" applyAlignment="1">
      <alignment vertical="center"/>
    </xf>
    <xf numFmtId="15" fontId="72" fillId="0" borderId="20" xfId="0" applyNumberFormat="1" applyFont="1" applyBorder="1" applyAlignment="1">
      <alignment horizontal="center" vertical="center"/>
    </xf>
    <xf numFmtId="0" fontId="72" fillId="0" borderId="0" xfId="0" applyFont="1" applyAlignment="1">
      <alignment vertical="center"/>
    </xf>
    <xf numFmtId="0" fontId="72" fillId="0" borderId="50" xfId="0" applyFont="1" applyBorder="1" applyAlignment="1">
      <alignment horizontal="left" vertical="center"/>
    </xf>
    <xf numFmtId="0" fontId="73" fillId="0" borderId="15" xfId="0" applyFont="1" applyBorder="1" applyAlignment="1">
      <alignment horizontal="left" vertical="center"/>
    </xf>
    <xf numFmtId="15" fontId="72" fillId="0" borderId="14" xfId="0" applyNumberFormat="1" applyFont="1" applyBorder="1" applyAlignment="1">
      <alignment horizontal="center" vertical="center"/>
    </xf>
    <xf numFmtId="0" fontId="73" fillId="0" borderId="15" xfId="0" applyFont="1" applyBorder="1" applyAlignment="1">
      <alignment vertical="center"/>
    </xf>
    <xf numFmtId="0" fontId="72" fillId="0" borderId="53" xfId="0" applyFont="1" applyBorder="1" applyAlignment="1">
      <alignment horizontal="left" vertical="center"/>
    </xf>
    <xf numFmtId="0" fontId="72" fillId="0" borderId="28" xfId="0" applyFont="1" applyBorder="1" applyAlignment="1">
      <alignment vertical="center"/>
    </xf>
    <xf numFmtId="0" fontId="72" fillId="0" borderId="54" xfId="0" applyFont="1" applyBorder="1" applyAlignment="1">
      <alignment horizontal="center" vertical="center"/>
    </xf>
    <xf numFmtId="0" fontId="73" fillId="9" borderId="47" xfId="0" applyFont="1" applyFill="1" applyBorder="1" applyAlignment="1">
      <alignment horizontal="center" vertical="center"/>
    </xf>
    <xf numFmtId="0" fontId="73" fillId="9" borderId="20" xfId="0" applyFont="1" applyFill="1" applyBorder="1" applyAlignment="1">
      <alignment horizontal="center" vertical="center"/>
    </xf>
    <xf numFmtId="0" fontId="72" fillId="9" borderId="20" xfId="0" applyFont="1" applyFill="1" applyBorder="1" applyAlignment="1">
      <alignment horizontal="center" vertical="center"/>
    </xf>
    <xf numFmtId="0" fontId="73" fillId="9" borderId="18" xfId="0" applyFont="1" applyFill="1" applyBorder="1" applyAlignment="1">
      <alignment horizontal="center" vertical="center"/>
    </xf>
    <xf numFmtId="0" fontId="73" fillId="9" borderId="57" xfId="0" applyFont="1" applyFill="1" applyBorder="1" applyAlignment="1">
      <alignment horizontal="center" vertical="center"/>
    </xf>
    <xf numFmtId="0" fontId="72" fillId="0" borderId="0" xfId="0" applyFont="1" applyAlignment="1">
      <alignment horizontal="center" vertical="center"/>
    </xf>
    <xf numFmtId="0" fontId="72" fillId="0" borderId="50" xfId="0" applyFont="1" applyBorder="1" applyAlignment="1">
      <alignment horizontal="center" vertical="center"/>
    </xf>
    <xf numFmtId="0" fontId="72" fillId="0" borderId="14" xfId="0" applyFont="1" applyBorder="1" applyAlignment="1">
      <alignment vertical="center"/>
    </xf>
    <xf numFmtId="0" fontId="72" fillId="0" borderId="14" xfId="0" applyFont="1" applyBorder="1" applyAlignment="1">
      <alignment horizontal="center" vertical="center"/>
    </xf>
    <xf numFmtId="0" fontId="73" fillId="0" borderId="14" xfId="0" applyFont="1" applyBorder="1" applyAlignment="1">
      <alignment horizontal="center" vertical="center"/>
    </xf>
    <xf numFmtId="0" fontId="73" fillId="9" borderId="14" xfId="0" applyFont="1" applyFill="1" applyBorder="1" applyAlignment="1">
      <alignment horizontal="center" vertical="center"/>
    </xf>
    <xf numFmtId="0" fontId="72" fillId="0" borderId="15" xfId="0" applyFont="1" applyBorder="1" applyAlignment="1">
      <alignment horizontal="center" vertical="center"/>
    </xf>
    <xf numFmtId="0" fontId="72" fillId="0" borderId="58" xfId="0" applyFont="1" applyBorder="1" applyAlignment="1">
      <alignment horizontal="center" vertical="center"/>
    </xf>
    <xf numFmtId="0" fontId="72" fillId="0" borderId="14" xfId="0" applyFont="1" applyBorder="1" applyAlignment="1">
      <alignment vertical="center" wrapText="1"/>
    </xf>
    <xf numFmtId="0" fontId="72" fillId="0" borderId="14" xfId="0" applyFont="1" applyBorder="1" applyAlignment="1">
      <alignment horizontal="left" vertical="center"/>
    </xf>
    <xf numFmtId="0" fontId="72" fillId="0" borderId="11" xfId="0" applyFont="1" applyBorder="1" applyAlignment="1">
      <alignment horizontal="left" vertical="center"/>
    </xf>
    <xf numFmtId="0" fontId="72" fillId="0" borderId="11" xfId="0" applyFont="1" applyBorder="1" applyAlignment="1">
      <alignment horizontal="center" vertical="center"/>
    </xf>
    <xf numFmtId="0" fontId="72" fillId="0" borderId="11" xfId="0" applyFont="1" applyBorder="1" applyAlignment="1">
      <alignment vertical="center"/>
    </xf>
    <xf numFmtId="0" fontId="73" fillId="9" borderId="11" xfId="0" applyFont="1" applyFill="1" applyBorder="1" applyAlignment="1">
      <alignment horizontal="center" vertical="center"/>
    </xf>
    <xf numFmtId="0" fontId="73" fillId="0" borderId="11" xfId="0" applyFont="1" applyBorder="1" applyAlignment="1">
      <alignment horizontal="center" vertical="center"/>
    </xf>
    <xf numFmtId="0" fontId="72" fillId="0" borderId="59" xfId="0" applyFont="1" applyBorder="1" applyAlignment="1">
      <alignment horizontal="center" vertical="center"/>
    </xf>
    <xf numFmtId="0" fontId="72" fillId="0" borderId="26" xfId="0" applyFont="1" applyBorder="1" applyAlignment="1">
      <alignment horizontal="center" vertical="center"/>
    </xf>
    <xf numFmtId="0" fontId="72" fillId="0" borderId="11" xfId="0" applyFont="1" applyBorder="1" applyAlignment="1">
      <alignment horizontal="left" vertical="center" wrapText="1"/>
    </xf>
    <xf numFmtId="0" fontId="72" fillId="0" borderId="53" xfId="0" applyFont="1" applyBorder="1" applyAlignment="1">
      <alignment horizontal="center" vertical="center"/>
    </xf>
    <xf numFmtId="0" fontId="72" fillId="0" borderId="54" xfId="0" applyFont="1" applyBorder="1" applyAlignment="1">
      <alignment vertical="center"/>
    </xf>
    <xf numFmtId="0" fontId="72" fillId="0" borderId="60" xfId="0" applyFont="1" applyBorder="1" applyAlignment="1">
      <alignment vertical="center"/>
    </xf>
    <xf numFmtId="0" fontId="72" fillId="0" borderId="23" xfId="0" applyFont="1" applyBorder="1" applyAlignment="1">
      <alignment horizontal="left" vertical="center"/>
    </xf>
    <xf numFmtId="0" fontId="73" fillId="0" borderId="24" xfId="0" applyFont="1" applyBorder="1" applyAlignment="1">
      <alignment vertical="center"/>
    </xf>
    <xf numFmtId="0" fontId="73" fillId="0" borderId="24" xfId="0" applyFont="1" applyBorder="1" applyAlignment="1">
      <alignment horizontal="center" vertical="center"/>
    </xf>
    <xf numFmtId="0" fontId="72" fillId="0" borderId="24" xfId="0" applyFont="1" applyBorder="1" applyAlignment="1">
      <alignment vertical="center"/>
    </xf>
    <xf numFmtId="0" fontId="72" fillId="0" borderId="25" xfId="0" applyFont="1" applyBorder="1" applyAlignment="1">
      <alignment vertical="center"/>
    </xf>
    <xf numFmtId="14" fontId="72" fillId="0" borderId="26" xfId="0" applyNumberFormat="1" applyFont="1" applyBorder="1" applyAlignment="1">
      <alignment horizontal="left" vertical="center"/>
    </xf>
    <xf numFmtId="0" fontId="72" fillId="0" borderId="27" xfId="0" applyFont="1" applyBorder="1" applyAlignment="1">
      <alignment vertical="center"/>
    </xf>
    <xf numFmtId="0" fontId="72" fillId="0" borderId="26" xfId="0" applyFont="1" applyBorder="1" applyAlignment="1">
      <alignment horizontal="left" vertical="center"/>
    </xf>
    <xf numFmtId="0" fontId="72" fillId="0" borderId="26" xfId="0" applyFont="1" applyBorder="1" applyAlignment="1">
      <alignment vertical="center"/>
    </xf>
    <xf numFmtId="0" fontId="72" fillId="0" borderId="0" xfId="0" applyFont="1" applyAlignment="1">
      <alignment horizontal="left" vertical="center"/>
    </xf>
    <xf numFmtId="0" fontId="2" fillId="0" borderId="0" xfId="0" applyFont="1" applyAlignment="1">
      <alignment vertical="center"/>
    </xf>
    <xf numFmtId="0" fontId="73" fillId="0" borderId="0" xfId="0" applyFont="1" applyAlignment="1">
      <alignment horizontal="center" vertical="center"/>
    </xf>
    <xf numFmtId="0" fontId="69" fillId="3" borderId="0" xfId="0" applyFont="1" applyFill="1" applyAlignment="1">
      <alignment horizontal="left" vertical="center"/>
    </xf>
    <xf numFmtId="0" fontId="31" fillId="2" borderId="0" xfId="0" applyFont="1" applyFill="1" applyAlignment="1">
      <alignment horizontal="left" vertical="center"/>
    </xf>
    <xf numFmtId="0" fontId="78" fillId="2" borderId="0" xfId="0" applyFont="1" applyFill="1" applyAlignment="1">
      <alignment horizontal="left" vertical="center"/>
    </xf>
    <xf numFmtId="0" fontId="31" fillId="2" borderId="0" xfId="0" applyFont="1" applyFill="1" applyAlignment="1">
      <alignment vertical="center" wrapText="1"/>
    </xf>
    <xf numFmtId="0" fontId="48" fillId="2" borderId="0" xfId="0" applyFont="1" applyFill="1" applyAlignment="1">
      <alignment vertical="center"/>
    </xf>
    <xf numFmtId="0" fontId="48" fillId="2" borderId="0" xfId="0" applyFont="1" applyFill="1" applyAlignment="1">
      <alignment horizontal="center" vertical="center"/>
    </xf>
    <xf numFmtId="0" fontId="74" fillId="2" borderId="0" xfId="0" applyFont="1" applyFill="1" applyAlignment="1">
      <alignment vertical="center"/>
    </xf>
    <xf numFmtId="0" fontId="46" fillId="2" borderId="0" xfId="0" applyFont="1" applyFill="1" applyAlignment="1">
      <alignment horizontal="center" vertical="center" wrapText="1"/>
    </xf>
    <xf numFmtId="0" fontId="50" fillId="2" borderId="8" xfId="0" applyFont="1" applyFill="1" applyBorder="1" applyAlignment="1">
      <alignment horizontal="center" vertical="center"/>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9" xfId="0" applyFont="1" applyFill="1" applyBorder="1" applyAlignment="1">
      <alignment horizontal="center" vertical="center"/>
    </xf>
    <xf numFmtId="1" fontId="50" fillId="2" borderId="9" xfId="0" applyNumberFormat="1" applyFont="1" applyFill="1" applyBorder="1" applyAlignment="1">
      <alignment horizontal="center" vertical="center" wrapText="1"/>
    </xf>
    <xf numFmtId="165" fontId="50" fillId="2" borderId="9" xfId="0" applyNumberFormat="1" applyFont="1" applyFill="1" applyBorder="1" applyAlignment="1">
      <alignment horizontal="center" vertical="center"/>
    </xf>
    <xf numFmtId="1" fontId="50" fillId="2" borderId="9" xfId="0" applyNumberFormat="1" applyFont="1" applyFill="1" applyBorder="1" applyAlignment="1">
      <alignment horizontal="center" vertical="center"/>
    </xf>
    <xf numFmtId="0" fontId="50" fillId="2" borderId="0" xfId="0" applyFont="1" applyFill="1" applyAlignment="1">
      <alignment vertical="center"/>
    </xf>
    <xf numFmtId="0" fontId="61" fillId="2" borderId="0" xfId="0" applyFont="1" applyFill="1" applyAlignment="1">
      <alignment vertical="center"/>
    </xf>
    <xf numFmtId="0" fontId="72" fillId="0" borderId="0" xfId="0" quotePrefix="1" applyFont="1" applyAlignment="1">
      <alignment horizontal="center" vertical="center"/>
    </xf>
    <xf numFmtId="0" fontId="34" fillId="0" borderId="0" xfId="2" quotePrefix="1" applyFont="1" applyAlignment="1">
      <alignment vertical="center"/>
    </xf>
    <xf numFmtId="0" fontId="67" fillId="2" borderId="0" xfId="0" applyFont="1" applyFill="1" applyAlignment="1">
      <alignment horizontal="left" vertical="center"/>
    </xf>
    <xf numFmtId="0" fontId="29" fillId="2" borderId="0" xfId="0" applyFont="1" applyFill="1" applyAlignment="1">
      <alignment horizontal="center" vertical="center"/>
    </xf>
    <xf numFmtId="165" fontId="82" fillId="0" borderId="10" xfId="0" applyNumberFormat="1" applyFont="1" applyBorder="1" applyAlignment="1">
      <alignment horizontal="center" vertical="center" wrapText="1"/>
    </xf>
    <xf numFmtId="0" fontId="50" fillId="2" borderId="0" xfId="0" applyFont="1" applyFill="1" applyAlignment="1">
      <alignment horizontal="left" vertical="center"/>
    </xf>
    <xf numFmtId="0" fontId="50" fillId="2" borderId="0" xfId="0" applyFont="1" applyFill="1" applyAlignment="1">
      <alignment vertical="center" wrapText="1"/>
    </xf>
    <xf numFmtId="0" fontId="49" fillId="2" borderId="0" xfId="0" applyFont="1" applyFill="1" applyAlignment="1">
      <alignment vertical="center" wrapText="1"/>
    </xf>
    <xf numFmtId="0" fontId="49" fillId="0" borderId="14" xfId="0" applyFont="1" applyBorder="1" applyAlignment="1">
      <alignment horizontal="center" vertical="center"/>
    </xf>
    <xf numFmtId="1" fontId="50" fillId="2" borderId="15" xfId="0" applyNumberFormat="1" applyFont="1" applyFill="1" applyBorder="1" applyAlignment="1">
      <alignment vertical="center" wrapText="1"/>
    </xf>
    <xf numFmtId="0" fontId="49" fillId="0" borderId="11" xfId="0" quotePrefix="1" applyFont="1" applyBorder="1" applyAlignment="1">
      <alignment horizontal="center" vertical="center"/>
    </xf>
    <xf numFmtId="0" fontId="50" fillId="2" borderId="14" xfId="0" applyFont="1" applyFill="1" applyBorder="1" applyAlignment="1">
      <alignment horizontal="center" vertical="center"/>
    </xf>
    <xf numFmtId="1" fontId="83" fillId="0" borderId="14" xfId="1" applyNumberFormat="1" applyFont="1" applyBorder="1" applyAlignment="1">
      <alignment horizontal="center" vertical="center" wrapText="1"/>
    </xf>
    <xf numFmtId="1" fontId="49" fillId="0" borderId="14" xfId="1" applyNumberFormat="1" applyFont="1" applyBorder="1" applyAlignment="1">
      <alignment horizontal="center" vertical="center" wrapText="1"/>
    </xf>
    <xf numFmtId="1" fontId="50" fillId="2" borderId="14" xfId="0" applyNumberFormat="1" applyFont="1" applyFill="1" applyBorder="1" applyAlignment="1">
      <alignment horizontal="center" vertical="center"/>
    </xf>
    <xf numFmtId="2" fontId="50" fillId="2" borderId="14" xfId="0" applyNumberFormat="1" applyFont="1" applyFill="1" applyBorder="1" applyAlignment="1">
      <alignment horizontal="center" vertical="center"/>
    </xf>
    <xf numFmtId="165" fontId="50" fillId="2" borderId="14" xfId="0" applyNumberFormat="1" applyFont="1" applyFill="1" applyBorder="1" applyAlignment="1">
      <alignment horizontal="center" vertical="center"/>
    </xf>
    <xf numFmtId="1" fontId="49" fillId="2" borderId="14" xfId="0" applyNumberFormat="1" applyFont="1" applyFill="1" applyBorder="1" applyAlignment="1">
      <alignment horizontal="center" vertical="center"/>
    </xf>
    <xf numFmtId="1" fontId="49" fillId="2" borderId="13" xfId="0" applyNumberFormat="1" applyFont="1" applyFill="1" applyBorder="1" applyAlignment="1">
      <alignment vertical="center"/>
    </xf>
    <xf numFmtId="0" fontId="49" fillId="5" borderId="20"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49" fillId="5" borderId="20" xfId="0" applyFont="1" applyFill="1" applyBorder="1" applyAlignment="1">
      <alignment horizontal="center" vertical="center"/>
    </xf>
    <xf numFmtId="0" fontId="50" fillId="2" borderId="0" xfId="0" applyFont="1" applyFill="1" applyAlignment="1">
      <alignment horizontal="center" vertical="center"/>
    </xf>
    <xf numFmtId="0" fontId="84" fillId="2" borderId="0" xfId="0" applyFont="1" applyFill="1" applyAlignment="1">
      <alignment vertical="center"/>
    </xf>
    <xf numFmtId="0" fontId="49" fillId="5" borderId="61" xfId="0" applyFont="1" applyFill="1" applyBorder="1" applyAlignment="1">
      <alignment horizontal="center" vertical="center"/>
    </xf>
    <xf numFmtId="0" fontId="49" fillId="5" borderId="48" xfId="0" applyFont="1" applyFill="1" applyBorder="1" applyAlignment="1">
      <alignment horizontal="center" vertical="center"/>
    </xf>
    <xf numFmtId="0" fontId="49" fillId="5" borderId="61" xfId="0" applyFont="1" applyFill="1" applyBorder="1" applyAlignment="1">
      <alignment horizontal="center" vertical="center" wrapText="1"/>
    </xf>
    <xf numFmtId="0" fontId="49" fillId="0" borderId="63" xfId="0" quotePrefix="1" applyFont="1" applyBorder="1" applyAlignment="1">
      <alignment horizontal="center" vertical="center"/>
    </xf>
    <xf numFmtId="0" fontId="49" fillId="0" borderId="14" xfId="0" quotePrefix="1" applyFont="1" applyBorder="1" applyAlignment="1">
      <alignment horizontal="center" vertical="center"/>
    </xf>
    <xf numFmtId="0" fontId="67" fillId="2" borderId="14" xfId="0" applyFont="1" applyFill="1" applyBorder="1" applyAlignment="1">
      <alignment vertical="center"/>
    </xf>
    <xf numFmtId="0" fontId="32" fillId="2" borderId="14" xfId="0" applyFont="1" applyFill="1" applyBorder="1" applyAlignment="1">
      <alignment vertical="center"/>
    </xf>
    <xf numFmtId="0" fontId="85" fillId="0" borderId="0" xfId="60"/>
    <xf numFmtId="0" fontId="9" fillId="0" borderId="14" xfId="60" applyFont="1" applyBorder="1" applyAlignment="1">
      <alignment horizontal="center" vertical="center"/>
    </xf>
    <xf numFmtId="0" fontId="87" fillId="3" borderId="52" xfId="60" applyFont="1" applyFill="1" applyBorder="1" applyAlignment="1">
      <alignment horizontal="left" vertical="center" indent="1"/>
    </xf>
    <xf numFmtId="0" fontId="87" fillId="3" borderId="0" xfId="60" applyFont="1" applyFill="1" applyAlignment="1">
      <alignment horizontal="left" vertical="center" indent="1"/>
    </xf>
    <xf numFmtId="0" fontId="87" fillId="3" borderId="0" xfId="60" applyFont="1" applyFill="1" applyAlignment="1">
      <alignment vertical="center"/>
    </xf>
    <xf numFmtId="0" fontId="87" fillId="3" borderId="27" xfId="60" applyFont="1" applyFill="1" applyBorder="1" applyAlignment="1">
      <alignment vertical="center"/>
    </xf>
    <xf numFmtId="0" fontId="87" fillId="3" borderId="56" xfId="60" applyFont="1" applyFill="1" applyBorder="1" applyAlignment="1">
      <alignment horizontal="left" vertical="center" indent="1"/>
    </xf>
    <xf numFmtId="0" fontId="87" fillId="3" borderId="28" xfId="60" applyFont="1" applyFill="1" applyBorder="1" applyAlignment="1">
      <alignment horizontal="left" vertical="center" indent="1"/>
    </xf>
    <xf numFmtId="0" fontId="87" fillId="3" borderId="28" xfId="60" applyFont="1" applyFill="1" applyBorder="1" applyAlignment="1">
      <alignment vertical="center"/>
    </xf>
    <xf numFmtId="0" fontId="87" fillId="3" borderId="32" xfId="60" applyFont="1" applyFill="1" applyBorder="1" applyAlignment="1">
      <alignment vertical="center"/>
    </xf>
    <xf numFmtId="0" fontId="9" fillId="3" borderId="28" xfId="60" applyFont="1" applyFill="1" applyBorder="1" applyAlignment="1">
      <alignment horizontal="center" vertical="center"/>
    </xf>
    <xf numFmtId="0" fontId="88" fillId="9" borderId="47" xfId="60" applyFont="1" applyFill="1" applyBorder="1" applyAlignment="1">
      <alignment horizontal="left" vertical="center"/>
    </xf>
    <xf numFmtId="0" fontId="88" fillId="9" borderId="57" xfId="60" applyFont="1" applyFill="1" applyBorder="1" applyAlignment="1">
      <alignment horizontal="left" vertical="center"/>
    </xf>
    <xf numFmtId="0" fontId="88" fillId="3" borderId="16" xfId="60" applyFont="1" applyFill="1" applyBorder="1" applyAlignment="1">
      <alignment horizontal="left" vertical="center"/>
    </xf>
    <xf numFmtId="0" fontId="85" fillId="0" borderId="17" xfId="60" applyBorder="1"/>
    <xf numFmtId="14" fontId="88" fillId="3" borderId="15" xfId="60" applyNumberFormat="1" applyFont="1" applyFill="1" applyBorder="1" applyAlignment="1">
      <alignment horizontal="left" vertical="center"/>
    </xf>
    <xf numFmtId="0" fontId="85" fillId="3" borderId="64" xfId="60" applyFill="1" applyBorder="1"/>
    <xf numFmtId="0" fontId="9" fillId="9" borderId="17" xfId="60" applyFont="1" applyFill="1" applyBorder="1" applyAlignment="1">
      <alignment horizontal="center" vertical="center"/>
    </xf>
    <xf numFmtId="14" fontId="88" fillId="9" borderId="18" xfId="60" applyNumberFormat="1" applyFont="1" applyFill="1" applyBorder="1" applyAlignment="1">
      <alignment horizontal="left" vertical="center"/>
    </xf>
    <xf numFmtId="0" fontId="85" fillId="9" borderId="64" xfId="60" applyFill="1" applyBorder="1"/>
    <xf numFmtId="0" fontId="85" fillId="3" borderId="23" xfId="60" applyFill="1" applyBorder="1"/>
    <xf numFmtId="0" fontId="9" fillId="3" borderId="24" xfId="60" applyFont="1" applyFill="1" applyBorder="1" applyAlignment="1">
      <alignment horizontal="center" vertical="center"/>
    </xf>
    <xf numFmtId="0" fontId="85" fillId="3" borderId="24" xfId="60" applyFill="1" applyBorder="1"/>
    <xf numFmtId="0" fontId="85" fillId="3" borderId="25" xfId="60" applyFill="1" applyBorder="1"/>
    <xf numFmtId="0" fontId="88" fillId="9" borderId="50" xfId="60" applyFont="1" applyFill="1" applyBorder="1" applyAlignment="1">
      <alignment horizontal="left" vertical="center"/>
    </xf>
    <xf numFmtId="0" fontId="89" fillId="9" borderId="58" xfId="60" applyFont="1" applyFill="1" applyBorder="1"/>
    <xf numFmtId="0" fontId="88" fillId="3" borderId="26" xfId="60" applyFont="1" applyFill="1" applyBorder="1" applyAlignment="1">
      <alignment horizontal="left" vertical="center"/>
    </xf>
    <xf numFmtId="0" fontId="85" fillId="3" borderId="65" xfId="60" applyFill="1" applyBorder="1"/>
    <xf numFmtId="0" fontId="88" fillId="9" borderId="66" xfId="60" applyFont="1" applyFill="1" applyBorder="1" applyAlignment="1">
      <alignment horizontal="left" vertical="center"/>
    </xf>
    <xf numFmtId="0" fontId="9" fillId="9" borderId="13" xfId="60" applyFont="1" applyFill="1" applyBorder="1" applyAlignment="1">
      <alignment horizontal="center" vertical="center"/>
    </xf>
    <xf numFmtId="14" fontId="88" fillId="9" borderId="15" xfId="60" applyNumberFormat="1" applyFont="1" applyFill="1" applyBorder="1" applyAlignment="1">
      <alignment horizontal="left" vertical="center"/>
    </xf>
    <xf numFmtId="0" fontId="85" fillId="9" borderId="65" xfId="60" applyFill="1" applyBorder="1"/>
    <xf numFmtId="0" fontId="85" fillId="3" borderId="26" xfId="60" applyFill="1" applyBorder="1"/>
    <xf numFmtId="0" fontId="9" fillId="3" borderId="0" xfId="60" applyFont="1" applyFill="1" applyAlignment="1">
      <alignment horizontal="center" vertical="center"/>
    </xf>
    <xf numFmtId="0" fontId="85" fillId="3" borderId="0" xfId="60" applyFill="1"/>
    <xf numFmtId="0" fontId="85" fillId="3" borderId="27" xfId="60" applyFill="1" applyBorder="1"/>
    <xf numFmtId="0" fontId="89" fillId="9" borderId="67" xfId="60" applyFont="1" applyFill="1" applyBorder="1"/>
    <xf numFmtId="0" fontId="88" fillId="3" borderId="66" xfId="60" applyFont="1" applyFill="1" applyBorder="1" applyAlignment="1">
      <alignment horizontal="left" vertical="center"/>
    </xf>
    <xf numFmtId="0" fontId="85" fillId="0" borderId="13" xfId="60" applyBorder="1"/>
    <xf numFmtId="0" fontId="88" fillId="9" borderId="53" xfId="60" applyFont="1" applyFill="1" applyBorder="1" applyAlignment="1">
      <alignment horizontal="left" vertical="center"/>
    </xf>
    <xf numFmtId="0" fontId="88" fillId="9" borderId="60" xfId="60" applyFont="1" applyFill="1" applyBorder="1" applyAlignment="1">
      <alignment horizontal="left" vertical="center" wrapText="1"/>
    </xf>
    <xf numFmtId="0" fontId="88" fillId="3" borderId="68" xfId="60" applyFont="1" applyFill="1" applyBorder="1" applyAlignment="1">
      <alignment horizontal="left" vertical="center"/>
    </xf>
    <xf numFmtId="0" fontId="85" fillId="0" borderId="69" xfId="60" applyBorder="1"/>
    <xf numFmtId="14" fontId="88" fillId="3" borderId="70" xfId="60" applyNumberFormat="1" applyFont="1" applyFill="1" applyBorder="1" applyAlignment="1">
      <alignment horizontal="left" vertical="center"/>
    </xf>
    <xf numFmtId="0" fontId="85" fillId="3" borderId="71" xfId="60" applyFill="1" applyBorder="1"/>
    <xf numFmtId="0" fontId="88" fillId="9" borderId="68" xfId="60" applyFont="1" applyFill="1" applyBorder="1" applyAlignment="1">
      <alignment horizontal="left" vertical="center"/>
    </xf>
    <xf numFmtId="0" fontId="9" fillId="9" borderId="69" xfId="60" applyFont="1" applyFill="1" applyBorder="1" applyAlignment="1">
      <alignment horizontal="center" vertical="center"/>
    </xf>
    <xf numFmtId="0" fontId="88" fillId="9" borderId="70" xfId="60" applyFont="1" applyFill="1" applyBorder="1" applyAlignment="1">
      <alignment horizontal="left" vertical="center"/>
    </xf>
    <xf numFmtId="0" fontId="85" fillId="9" borderId="71" xfId="60" applyFill="1" applyBorder="1"/>
    <xf numFmtId="0" fontId="85" fillId="3" borderId="31" xfId="60" applyFill="1" applyBorder="1"/>
    <xf numFmtId="0" fontId="85" fillId="3" borderId="28" xfId="60" applyFill="1" applyBorder="1"/>
    <xf numFmtId="0" fontId="85" fillId="3" borderId="32" xfId="60" applyFill="1" applyBorder="1"/>
    <xf numFmtId="0" fontId="85" fillId="5" borderId="24" xfId="60" applyFill="1" applyBorder="1"/>
    <xf numFmtId="0" fontId="85" fillId="5" borderId="25" xfId="60" applyFill="1" applyBorder="1"/>
    <xf numFmtId="0" fontId="88" fillId="0" borderId="72" xfId="60" applyFont="1" applyBorder="1" applyAlignment="1">
      <alignment horizontal="center" vertical="center"/>
    </xf>
    <xf numFmtId="0" fontId="88" fillId="0" borderId="48" xfId="60" applyFont="1" applyBorder="1" applyAlignment="1">
      <alignment horizontal="left" vertical="center"/>
    </xf>
    <xf numFmtId="0" fontId="88" fillId="0" borderId="20" xfId="60" applyFont="1" applyBorder="1" applyAlignment="1">
      <alignment horizontal="center" vertical="center" wrapText="1"/>
    </xf>
    <xf numFmtId="0" fontId="88" fillId="0" borderId="20" xfId="60" applyFont="1" applyBorder="1" applyAlignment="1">
      <alignment horizontal="center" vertical="center"/>
    </xf>
    <xf numFmtId="0" fontId="88" fillId="0" borderId="18" xfId="60" applyFont="1" applyBorder="1" applyAlignment="1">
      <alignment horizontal="center" vertical="center"/>
    </xf>
    <xf numFmtId="0" fontId="9" fillId="0" borderId="50" xfId="60" applyFont="1" applyBorder="1" applyAlignment="1">
      <alignment horizontal="center"/>
    </xf>
    <xf numFmtId="0" fontId="9" fillId="0" borderId="14" xfId="60" applyFont="1" applyBorder="1" applyAlignment="1">
      <alignment vertical="center"/>
    </xf>
    <xf numFmtId="0" fontId="87" fillId="0" borderId="14" xfId="61" applyFont="1" applyBorder="1" applyAlignment="1">
      <alignment horizontal="center" vertical="center"/>
    </xf>
    <xf numFmtId="0" fontId="7" fillId="16" borderId="14" xfId="60" applyFont="1" applyFill="1" applyBorder="1" applyAlignment="1">
      <alignment horizontal="center" vertical="center"/>
    </xf>
    <xf numFmtId="0" fontId="87" fillId="0" borderId="14" xfId="60" applyFont="1" applyBorder="1" applyAlignment="1">
      <alignment horizontal="center" vertical="center"/>
    </xf>
    <xf numFmtId="0" fontId="87" fillId="0" borderId="15" xfId="60" applyFont="1" applyBorder="1" applyAlignment="1">
      <alignment horizontal="center" vertical="center"/>
    </xf>
    <xf numFmtId="0" fontId="92" fillId="3" borderId="0" xfId="61" applyFont="1" applyFill="1" applyAlignment="1">
      <alignment horizontal="center" vertical="center"/>
    </xf>
    <xf numFmtId="0" fontId="87" fillId="3" borderId="27" xfId="60" applyFont="1" applyFill="1" applyBorder="1" applyAlignment="1">
      <alignment horizontal="center" vertical="center"/>
    </xf>
    <xf numFmtId="0" fontId="7" fillId="15" borderId="14" xfId="60" applyFont="1" applyFill="1" applyBorder="1" applyAlignment="1">
      <alignment horizontal="center" vertical="center"/>
    </xf>
    <xf numFmtId="0" fontId="92" fillId="3" borderId="0" xfId="62" applyFont="1" applyFill="1" applyAlignment="1">
      <alignment horizontal="center"/>
    </xf>
    <xf numFmtId="0" fontId="9" fillId="3" borderId="50" xfId="60" applyFont="1" applyFill="1" applyBorder="1" applyAlignment="1">
      <alignment horizontal="center"/>
    </xf>
    <xf numFmtId="0" fontId="9" fillId="3" borderId="14" xfId="60" applyFont="1" applyFill="1" applyBorder="1" applyAlignment="1">
      <alignment vertical="center"/>
    </xf>
    <xf numFmtId="0" fontId="9" fillId="3" borderId="14" xfId="60" applyFont="1" applyFill="1" applyBorder="1" applyAlignment="1">
      <alignment horizontal="center" vertical="center"/>
    </xf>
    <xf numFmtId="0" fontId="87" fillId="3" borderId="14" xfId="61" applyFont="1" applyFill="1" applyBorder="1" applyAlignment="1">
      <alignment horizontal="center" vertical="center"/>
    </xf>
    <xf numFmtId="0" fontId="7" fillId="3" borderId="14" xfId="60" applyFont="1" applyFill="1" applyBorder="1" applyAlignment="1">
      <alignment horizontal="center" vertical="center"/>
    </xf>
    <xf numFmtId="0" fontId="87" fillId="3" borderId="14" xfId="60" applyFont="1" applyFill="1" applyBorder="1" applyAlignment="1">
      <alignment horizontal="center" vertical="center"/>
    </xf>
    <xf numFmtId="0" fontId="87" fillId="3" borderId="15" xfId="60" applyFont="1" applyFill="1" applyBorder="1" applyAlignment="1">
      <alignment horizontal="center" vertical="center"/>
    </xf>
    <xf numFmtId="0" fontId="92" fillId="3" borderId="0" xfId="62" applyFont="1" applyFill="1" applyAlignment="1">
      <alignment horizontal="center" vertical="center"/>
    </xf>
    <xf numFmtId="0" fontId="94" fillId="3" borderId="50" xfId="60" applyFont="1" applyFill="1" applyBorder="1" applyAlignment="1">
      <alignment horizontal="center"/>
    </xf>
    <xf numFmtId="0" fontId="94" fillId="3" borderId="14" xfId="60" applyFont="1" applyFill="1" applyBorder="1" applyAlignment="1">
      <alignment vertical="center"/>
    </xf>
    <xf numFmtId="0" fontId="94" fillId="3" borderId="14" xfId="60" applyFont="1" applyFill="1" applyBorder="1" applyAlignment="1">
      <alignment horizontal="center" vertical="center"/>
    </xf>
    <xf numFmtId="0" fontId="95" fillId="3" borderId="14" xfId="61" applyFont="1" applyFill="1" applyBorder="1" applyAlignment="1">
      <alignment horizontal="center" vertical="center"/>
    </xf>
    <xf numFmtId="0" fontId="96" fillId="3" borderId="14" xfId="60" applyFont="1" applyFill="1" applyBorder="1" applyAlignment="1">
      <alignment horizontal="center" vertical="center"/>
    </xf>
    <xf numFmtId="0" fontId="95" fillId="3" borderId="14" xfId="60" applyFont="1" applyFill="1" applyBorder="1" applyAlignment="1">
      <alignment horizontal="center" vertical="center"/>
    </xf>
    <xf numFmtId="0" fontId="95" fillId="3" borderId="15" xfId="60" applyFont="1" applyFill="1" applyBorder="1" applyAlignment="1">
      <alignment horizontal="center" vertical="center"/>
    </xf>
    <xf numFmtId="0" fontId="92" fillId="3" borderId="0" xfId="63" applyFont="1" applyFill="1" applyAlignment="1">
      <alignment horizontal="center" vertical="center"/>
    </xf>
    <xf numFmtId="0" fontId="97" fillId="0" borderId="50" xfId="60" applyFont="1" applyBorder="1" applyAlignment="1">
      <alignment horizontal="center"/>
    </xf>
    <xf numFmtId="0" fontId="87" fillId="0" borderId="14" xfId="61" applyFont="1" applyBorder="1" applyAlignment="1">
      <alignment horizontal="left" vertical="center" indent="1"/>
    </xf>
    <xf numFmtId="0" fontId="98" fillId="0" borderId="14" xfId="60" applyFont="1" applyBorder="1" applyAlignment="1">
      <alignment horizontal="center" vertical="center"/>
    </xf>
    <xf numFmtId="0" fontId="99" fillId="0" borderId="14" xfId="60" applyFont="1" applyBorder="1" applyAlignment="1">
      <alignment horizontal="center" vertical="center"/>
    </xf>
    <xf numFmtId="0" fontId="98" fillId="16" borderId="14" xfId="60" applyFont="1" applyFill="1" applyBorder="1" applyAlignment="1">
      <alignment horizontal="center" vertical="center"/>
    </xf>
    <xf numFmtId="0" fontId="86" fillId="0" borderId="50" xfId="60" applyFont="1" applyBorder="1" applyAlignment="1">
      <alignment horizontal="center"/>
    </xf>
    <xf numFmtId="0" fontId="86" fillId="0" borderId="14" xfId="60" applyFont="1" applyBorder="1"/>
    <xf numFmtId="0" fontId="86" fillId="0" borderId="14" xfId="60" applyFont="1" applyBorder="1" applyAlignment="1">
      <alignment horizontal="center" vertical="center"/>
    </xf>
    <xf numFmtId="0" fontId="100" fillId="16" borderId="14" xfId="60" applyFont="1" applyFill="1" applyBorder="1" applyAlignment="1">
      <alignment horizontal="center"/>
    </xf>
    <xf numFmtId="0" fontId="92" fillId="3" borderId="0" xfId="60" applyFont="1" applyFill="1" applyAlignment="1">
      <alignment horizontal="center" vertical="center" wrapText="1"/>
    </xf>
    <xf numFmtId="0" fontId="86" fillId="0" borderId="14" xfId="60" applyFont="1" applyBorder="1" applyAlignment="1">
      <alignment horizontal="left" vertical="center"/>
    </xf>
    <xf numFmtId="0" fontId="100" fillId="15" borderId="14" xfId="60" applyFont="1" applyFill="1" applyBorder="1" applyAlignment="1">
      <alignment horizontal="center" vertical="center"/>
    </xf>
    <xf numFmtId="0" fontId="100" fillId="16" borderId="14" xfId="60" applyFont="1" applyFill="1" applyBorder="1" applyAlignment="1">
      <alignment horizontal="center" vertical="center"/>
    </xf>
    <xf numFmtId="0" fontId="92" fillId="3" borderId="0" xfId="60" applyFont="1" applyFill="1" applyAlignment="1">
      <alignment horizontal="center" vertical="center"/>
    </xf>
    <xf numFmtId="0" fontId="86" fillId="0" borderId="11" xfId="60" applyFont="1" applyBorder="1" applyAlignment="1">
      <alignment horizontal="left" vertical="center"/>
    </xf>
    <xf numFmtId="0" fontId="86" fillId="0" borderId="26" xfId="60" applyFont="1" applyBorder="1" applyAlignment="1">
      <alignment horizontal="center"/>
    </xf>
    <xf numFmtId="0" fontId="98" fillId="0" borderId="15" xfId="60" applyFont="1" applyBorder="1" applyAlignment="1">
      <alignment horizontal="left"/>
    </xf>
    <xf numFmtId="0" fontId="98" fillId="0" borderId="13" xfId="60" applyFont="1" applyBorder="1" applyAlignment="1">
      <alignment horizontal="left" vertical="center"/>
    </xf>
    <xf numFmtId="0" fontId="86" fillId="0" borderId="13" xfId="60" applyFont="1" applyBorder="1" applyAlignment="1">
      <alignment horizontal="center" vertical="center"/>
    </xf>
    <xf numFmtId="0" fontId="98" fillId="0" borderId="73" xfId="60" applyFont="1" applyBorder="1" applyAlignment="1">
      <alignment horizontal="center" vertical="center"/>
    </xf>
    <xf numFmtId="0" fontId="101" fillId="0" borderId="74" xfId="60" applyFont="1" applyBorder="1" applyAlignment="1">
      <alignment vertical="center"/>
    </xf>
    <xf numFmtId="0" fontId="95" fillId="3" borderId="50" xfId="60" applyFont="1" applyFill="1" applyBorder="1" applyAlignment="1">
      <alignment horizontal="center"/>
    </xf>
    <xf numFmtId="0" fontId="95" fillId="3" borderId="14" xfId="61" applyFont="1" applyFill="1" applyBorder="1" applyAlignment="1">
      <alignment horizontal="left" vertical="center" indent="1"/>
    </xf>
    <xf numFmtId="0" fontId="95" fillId="3" borderId="9" xfId="60" applyFont="1" applyFill="1" applyBorder="1" applyAlignment="1">
      <alignment horizontal="center" vertical="center"/>
    </xf>
    <xf numFmtId="0" fontId="95" fillId="3" borderId="14" xfId="60" applyFont="1" applyFill="1" applyBorder="1" applyAlignment="1">
      <alignment horizontal="center"/>
    </xf>
    <xf numFmtId="0" fontId="102" fillId="3" borderId="15" xfId="60" applyFont="1" applyFill="1" applyBorder="1" applyAlignment="1">
      <alignment horizontal="center" vertical="center"/>
    </xf>
    <xf numFmtId="0" fontId="95" fillId="3" borderId="75" xfId="60" applyFont="1" applyFill="1" applyBorder="1" applyAlignment="1">
      <alignment horizontal="center"/>
    </xf>
    <xf numFmtId="0" fontId="95" fillId="3" borderId="11" xfId="61" applyFont="1" applyFill="1" applyBorder="1" applyAlignment="1">
      <alignment horizontal="left" vertical="center" indent="1"/>
    </xf>
    <xf numFmtId="0" fontId="95" fillId="3" borderId="76" xfId="60" applyFont="1" applyFill="1" applyBorder="1" applyAlignment="1">
      <alignment horizontal="center" vertical="center"/>
    </xf>
    <xf numFmtId="0" fontId="95" fillId="3" borderId="11" xfId="60" applyFont="1" applyFill="1" applyBorder="1" applyAlignment="1">
      <alignment horizontal="center"/>
    </xf>
    <xf numFmtId="0" fontId="95" fillId="3" borderId="11" xfId="61" applyFont="1" applyFill="1" applyBorder="1" applyAlignment="1">
      <alignment horizontal="center" vertical="center"/>
    </xf>
    <xf numFmtId="0" fontId="102" fillId="3" borderId="63" xfId="60" applyFont="1" applyFill="1" applyBorder="1" applyAlignment="1">
      <alignment horizontal="center" vertical="center"/>
    </xf>
    <xf numFmtId="0" fontId="95" fillId="3" borderId="11" xfId="60" applyFont="1" applyFill="1" applyBorder="1" applyAlignment="1">
      <alignment horizontal="center" vertical="center"/>
    </xf>
    <xf numFmtId="0" fontId="95" fillId="3" borderId="63" xfId="60" applyFont="1" applyFill="1" applyBorder="1" applyAlignment="1">
      <alignment horizontal="center" vertical="center"/>
    </xf>
    <xf numFmtId="0" fontId="87" fillId="3" borderId="5" xfId="60" applyFont="1" applyFill="1" applyBorder="1" applyAlignment="1">
      <alignment horizontal="left" vertical="center" indent="1"/>
    </xf>
    <xf numFmtId="0" fontId="103" fillId="3" borderId="6" xfId="60" applyFont="1" applyFill="1" applyBorder="1" applyAlignment="1">
      <alignment vertical="center"/>
    </xf>
    <xf numFmtId="0" fontId="87" fillId="3" borderId="6" xfId="60" applyFont="1" applyFill="1" applyBorder="1" applyAlignment="1">
      <alignment horizontal="left" vertical="center" indent="1"/>
    </xf>
    <xf numFmtId="0" fontId="87" fillId="3" borderId="6" xfId="60" applyFont="1" applyFill="1" applyBorder="1" applyAlignment="1">
      <alignment vertical="center"/>
    </xf>
    <xf numFmtId="0" fontId="104" fillId="0" borderId="6" xfId="60" applyFont="1" applyBorder="1" applyAlignment="1">
      <alignment horizontal="center" vertical="center"/>
    </xf>
    <xf numFmtId="0" fontId="85" fillId="3" borderId="6" xfId="60" applyFill="1" applyBorder="1"/>
    <xf numFmtId="0" fontId="85" fillId="3" borderId="7" xfId="60" applyFill="1" applyBorder="1"/>
    <xf numFmtId="0" fontId="103" fillId="3" borderId="0" xfId="60" applyFont="1" applyFill="1" applyAlignment="1">
      <alignment vertical="center"/>
    </xf>
    <xf numFmtId="0" fontId="104" fillId="0" borderId="0" xfId="60" applyFont="1" applyAlignment="1">
      <alignment horizontal="center" vertical="center"/>
    </xf>
    <xf numFmtId="0" fontId="86" fillId="3" borderId="0" xfId="60" applyFont="1" applyFill="1" applyAlignment="1">
      <alignment vertical="center"/>
    </xf>
    <xf numFmtId="0" fontId="88" fillId="9" borderId="78" xfId="60" applyFont="1" applyFill="1" applyBorder="1" applyAlignment="1">
      <alignment horizontal="left" vertical="center" wrapText="1"/>
    </xf>
    <xf numFmtId="0" fontId="88" fillId="0" borderId="79" xfId="60" applyFont="1" applyBorder="1" applyAlignment="1">
      <alignment horizontal="center" vertical="center"/>
    </xf>
    <xf numFmtId="0" fontId="88" fillId="0" borderId="9" xfId="60" applyFont="1" applyBorder="1" applyAlignment="1">
      <alignment horizontal="left" vertical="center"/>
    </xf>
    <xf numFmtId="0" fontId="88" fillId="17" borderId="9" xfId="60" applyFont="1" applyFill="1" applyBorder="1" applyAlignment="1">
      <alignment horizontal="center" vertical="center" wrapText="1"/>
    </xf>
    <xf numFmtId="0" fontId="88" fillId="0" borderId="9" xfId="60" applyFont="1" applyBorder="1" applyAlignment="1">
      <alignment horizontal="center" vertical="center"/>
    </xf>
    <xf numFmtId="0" fontId="88" fillId="0" borderId="9" xfId="60" applyFont="1" applyBorder="1" applyAlignment="1">
      <alignment horizontal="left" vertical="center" indent="1"/>
    </xf>
    <xf numFmtId="0" fontId="88" fillId="0" borderId="9" xfId="60" applyFont="1" applyBorder="1" applyAlignment="1">
      <alignment horizontal="center" vertical="center" wrapText="1"/>
    </xf>
    <xf numFmtId="0" fontId="88" fillId="0" borderId="67" xfId="60" applyFont="1" applyBorder="1" applyAlignment="1">
      <alignment horizontal="center" vertical="center" wrapText="1"/>
    </xf>
    <xf numFmtId="0" fontId="105" fillId="0" borderId="50" xfId="60" applyFont="1" applyBorder="1" applyAlignment="1">
      <alignment horizontal="center" vertical="center" wrapText="1"/>
    </xf>
    <xf numFmtId="0" fontId="106" fillId="0" borderId="14" xfId="61" applyFont="1" applyBorder="1" applyAlignment="1">
      <alignment horizontal="left" vertical="center" wrapText="1"/>
    </xf>
    <xf numFmtId="0" fontId="107" fillId="0" borderId="14" xfId="60" applyFont="1" applyBorder="1" applyAlignment="1">
      <alignment horizontal="center" vertical="center" wrapText="1"/>
    </xf>
    <xf numFmtId="0" fontId="108" fillId="17" borderId="14" xfId="60" applyFont="1" applyFill="1" applyBorder="1" applyAlignment="1">
      <alignment horizontal="center" vertical="center" wrapText="1"/>
    </xf>
    <xf numFmtId="0" fontId="107" fillId="0" borderId="13" xfId="60" applyFont="1" applyBorder="1" applyAlignment="1">
      <alignment horizontal="center" vertical="center" wrapText="1"/>
    </xf>
    <xf numFmtId="0" fontId="108" fillId="0" borderId="14" xfId="60" applyFont="1" applyBorder="1" applyAlignment="1">
      <alignment horizontal="center" vertical="center" wrapText="1"/>
    </xf>
    <xf numFmtId="0" fontId="107" fillId="18" borderId="58" xfId="60" applyFont="1" applyFill="1" applyBorder="1" applyAlignment="1">
      <alignment horizontal="center" vertical="center" wrapText="1"/>
    </xf>
    <xf numFmtId="0" fontId="109" fillId="0" borderId="0" xfId="60" applyFont="1" applyAlignment="1">
      <alignment vertical="center" wrapText="1"/>
    </xf>
    <xf numFmtId="0" fontId="107" fillId="0" borderId="0" xfId="60" applyFont="1" applyAlignment="1">
      <alignment horizontal="left" vertical="center" wrapText="1"/>
    </xf>
    <xf numFmtId="1" fontId="110" fillId="0" borderId="0" xfId="60" applyNumberFormat="1" applyFont="1" applyAlignment="1">
      <alignment horizontal="center" vertical="center" wrapText="1" shrinkToFit="1"/>
    </xf>
    <xf numFmtId="165" fontId="110" fillId="0" borderId="0" xfId="60" applyNumberFormat="1" applyFont="1" applyAlignment="1">
      <alignment horizontal="center" vertical="center" wrapText="1" shrinkToFit="1"/>
    </xf>
    <xf numFmtId="0" fontId="107" fillId="3" borderId="14" xfId="60" applyFont="1" applyFill="1" applyBorder="1" applyAlignment="1">
      <alignment horizontal="center" vertical="center" wrapText="1"/>
    </xf>
    <xf numFmtId="0" fontId="111" fillId="3" borderId="14" xfId="60" applyFont="1" applyFill="1" applyBorder="1" applyAlignment="1">
      <alignment horizontal="center" vertical="center" wrapText="1"/>
    </xf>
    <xf numFmtId="0" fontId="112" fillId="0" borderId="14" xfId="60" applyFont="1" applyBorder="1" applyAlignment="1">
      <alignment horizontal="center" vertical="center" wrapText="1"/>
    </xf>
    <xf numFmtId="0" fontId="113" fillId="0" borderId="14" xfId="60" applyFont="1" applyBorder="1" applyAlignment="1">
      <alignment horizontal="center" vertical="center" wrapText="1"/>
    </xf>
    <xf numFmtId="0" fontId="114" fillId="17" borderId="14" xfId="60" applyFont="1" applyFill="1" applyBorder="1" applyAlignment="1">
      <alignment horizontal="center" vertical="center" wrapText="1"/>
    </xf>
    <xf numFmtId="0" fontId="106" fillId="0" borderId="14" xfId="60" applyFont="1" applyBorder="1" applyAlignment="1">
      <alignment horizontal="center" vertical="center" wrapText="1"/>
    </xf>
    <xf numFmtId="0" fontId="105" fillId="0" borderId="66" xfId="60" applyFont="1" applyBorder="1" applyAlignment="1">
      <alignment vertical="center" wrapText="1"/>
    </xf>
    <xf numFmtId="0" fontId="105" fillId="0" borderId="12" xfId="60" applyFont="1" applyBorder="1" applyAlignment="1">
      <alignment vertical="center" wrapText="1"/>
    </xf>
    <xf numFmtId="0" fontId="112" fillId="17" borderId="14" xfId="60" applyFont="1" applyFill="1" applyBorder="1" applyAlignment="1">
      <alignment horizontal="center" vertical="center" wrapText="1"/>
    </xf>
    <xf numFmtId="0" fontId="95" fillId="3" borderId="11" xfId="63" applyFont="1" applyFill="1" applyBorder="1" applyAlignment="1">
      <alignment horizontal="center" vertical="center"/>
    </xf>
    <xf numFmtId="0" fontId="102" fillId="3" borderId="13" xfId="60" applyFont="1" applyFill="1" applyBorder="1" applyAlignment="1">
      <alignment horizontal="center" vertical="center"/>
    </xf>
    <xf numFmtId="0" fontId="115" fillId="3" borderId="14" xfId="60" applyFont="1" applyFill="1" applyBorder="1" applyAlignment="1">
      <alignment horizontal="center" vertical="center"/>
    </xf>
    <xf numFmtId="0" fontId="102" fillId="3" borderId="14" xfId="60" applyFont="1" applyFill="1" applyBorder="1" applyAlignment="1">
      <alignment horizontal="center" vertical="center"/>
    </xf>
    <xf numFmtId="0" fontId="102" fillId="3" borderId="58" xfId="60" applyFont="1" applyFill="1" applyBorder="1" applyAlignment="1">
      <alignment horizontal="center" vertical="center"/>
    </xf>
    <xf numFmtId="0" fontId="9" fillId="0" borderId="0" xfId="60" applyFont="1" applyAlignment="1">
      <alignment horizontal="left" vertical="top" wrapText="1"/>
    </xf>
    <xf numFmtId="165" fontId="116" fillId="0" borderId="0" xfId="60" applyNumberFormat="1" applyFont="1" applyAlignment="1">
      <alignment horizontal="center" vertical="top" shrinkToFit="1"/>
    </xf>
    <xf numFmtId="0" fontId="102" fillId="3" borderId="14" xfId="60" applyFont="1" applyFill="1" applyBorder="1" applyAlignment="1">
      <alignment horizontal="center"/>
    </xf>
    <xf numFmtId="0" fontId="104" fillId="3" borderId="80" xfId="60" applyFont="1" applyFill="1" applyBorder="1" applyAlignment="1">
      <alignment horizontal="left" vertical="center" indent="1"/>
    </xf>
    <xf numFmtId="0" fontId="103" fillId="3" borderId="24" xfId="60" applyFont="1" applyFill="1" applyBorder="1" applyAlignment="1">
      <alignment vertical="center"/>
    </xf>
    <xf numFmtId="0" fontId="104" fillId="3" borderId="24" xfId="60" applyFont="1" applyFill="1" applyBorder="1" applyAlignment="1">
      <alignment vertical="center"/>
    </xf>
    <xf numFmtId="0" fontId="104" fillId="3" borderId="24" xfId="60" applyFont="1" applyFill="1" applyBorder="1" applyAlignment="1">
      <alignment horizontal="center" vertical="center"/>
    </xf>
    <xf numFmtId="0" fontId="104" fillId="3" borderId="25" xfId="60" applyFont="1" applyFill="1" applyBorder="1" applyAlignment="1">
      <alignment horizontal="center" vertical="center"/>
    </xf>
    <xf numFmtId="0" fontId="104" fillId="3" borderId="0" xfId="60" applyFont="1" applyFill="1" applyAlignment="1">
      <alignment horizontal="center" vertical="center"/>
    </xf>
    <xf numFmtId="0" fontId="104" fillId="3" borderId="27" xfId="60" applyFont="1" applyFill="1" applyBorder="1" applyAlignment="1">
      <alignment horizontal="center" vertical="center"/>
    </xf>
    <xf numFmtId="0" fontId="117" fillId="3" borderId="0" xfId="60" applyFont="1" applyFill="1" applyAlignment="1">
      <alignment vertical="center"/>
    </xf>
    <xf numFmtId="0" fontId="98" fillId="3" borderId="0" xfId="60" applyFont="1" applyFill="1" applyAlignment="1">
      <alignment vertical="center"/>
    </xf>
    <xf numFmtId="0" fontId="88" fillId="9" borderId="19" xfId="60" applyFont="1" applyFill="1" applyBorder="1" applyAlignment="1">
      <alignment horizontal="left" vertical="center" wrapText="1"/>
    </xf>
    <xf numFmtId="0" fontId="89" fillId="9" borderId="0" xfId="60" applyFont="1" applyFill="1" applyAlignment="1">
      <alignment wrapText="1"/>
    </xf>
    <xf numFmtId="0" fontId="89" fillId="9" borderId="77" xfId="60" applyFont="1" applyFill="1" applyBorder="1" applyAlignment="1">
      <alignment wrapText="1"/>
    </xf>
    <xf numFmtId="0" fontId="88" fillId="0" borderId="9" xfId="60" applyFont="1" applyBorder="1" applyAlignment="1">
      <alignment horizontal="left" vertical="center" wrapText="1"/>
    </xf>
    <xf numFmtId="0" fontId="95" fillId="3" borderId="11" xfId="61" applyFont="1" applyFill="1" applyBorder="1" applyAlignment="1">
      <alignment horizontal="left" vertical="center" wrapText="1"/>
    </xf>
    <xf numFmtId="0" fontId="95" fillId="3" borderId="14" xfId="61" applyFont="1" applyFill="1" applyBorder="1" applyAlignment="1">
      <alignment horizontal="left" vertical="center" wrapText="1"/>
    </xf>
    <xf numFmtId="0" fontId="103" fillId="3" borderId="24" xfId="60" applyFont="1" applyFill="1" applyBorder="1" applyAlignment="1">
      <alignment vertical="center" wrapText="1"/>
    </xf>
    <xf numFmtId="0" fontId="103" fillId="3" borderId="0" xfId="60" applyFont="1" applyFill="1" applyAlignment="1">
      <alignment vertical="center" wrapText="1"/>
    </xf>
    <xf numFmtId="0" fontId="117" fillId="3" borderId="0" xfId="60" applyFont="1" applyFill="1" applyAlignment="1">
      <alignment vertical="center" wrapText="1"/>
    </xf>
    <xf numFmtId="0" fontId="98" fillId="3" borderId="0" xfId="60" applyFont="1" applyFill="1" applyAlignment="1">
      <alignment vertical="center" wrapText="1"/>
    </xf>
    <xf numFmtId="0" fontId="86" fillId="3" borderId="0" xfId="60" applyFont="1" applyFill="1" applyAlignment="1">
      <alignment vertical="center" wrapText="1"/>
    </xf>
    <xf numFmtId="0" fontId="87" fillId="3" borderId="0" xfId="60" applyFont="1" applyFill="1" applyAlignment="1">
      <alignment horizontal="left" vertical="center" wrapText="1"/>
    </xf>
    <xf numFmtId="0" fontId="87" fillId="3" borderId="28" xfId="60" applyFont="1" applyFill="1" applyBorder="1" applyAlignment="1">
      <alignment horizontal="left" vertical="center" wrapText="1"/>
    </xf>
    <xf numFmtId="0" fontId="85" fillId="0" borderId="0" xfId="60" applyAlignment="1">
      <alignment wrapText="1"/>
    </xf>
    <xf numFmtId="0" fontId="9" fillId="0" borderId="47" xfId="60" applyFont="1" applyBorder="1" applyAlignment="1">
      <alignment horizontal="left" vertical="center" indent="1"/>
    </xf>
    <xf numFmtId="0" fontId="119" fillId="0" borderId="18" xfId="60" applyFont="1" applyBorder="1" applyAlignment="1">
      <alignment vertical="center" wrapText="1"/>
    </xf>
    <xf numFmtId="0" fontId="9" fillId="0" borderId="20" xfId="60" applyFont="1" applyBorder="1" applyAlignment="1">
      <alignment horizontal="left" vertical="center" indent="1"/>
    </xf>
    <xf numFmtId="0" fontId="9" fillId="0" borderId="20" xfId="60" applyFont="1" applyBorder="1" applyAlignment="1">
      <alignment vertical="center"/>
    </xf>
    <xf numFmtId="0" fontId="9" fillId="17" borderId="20" xfId="60" applyFont="1" applyFill="1" applyBorder="1" applyAlignment="1">
      <alignment horizontal="left" vertical="center"/>
    </xf>
    <xf numFmtId="0" fontId="9" fillId="17" borderId="20" xfId="60" applyFont="1" applyFill="1" applyBorder="1" applyAlignment="1">
      <alignment horizontal="left" vertical="center" indent="1"/>
    </xf>
    <xf numFmtId="0" fontId="9" fillId="17" borderId="18" xfId="60" applyFont="1" applyFill="1" applyBorder="1" applyAlignment="1">
      <alignment horizontal="center" vertical="center"/>
    </xf>
    <xf numFmtId="0" fontId="9" fillId="0" borderId="20" xfId="60" applyFont="1" applyBorder="1" applyAlignment="1">
      <alignment horizontal="center" vertical="center"/>
    </xf>
    <xf numFmtId="0" fontId="9" fillId="0" borderId="18" xfId="60" applyFont="1" applyBorder="1" applyAlignment="1">
      <alignment horizontal="center" vertical="center"/>
    </xf>
    <xf numFmtId="0" fontId="120" fillId="3" borderId="23" xfId="60" applyFont="1" applyFill="1" applyBorder="1" applyAlignment="1">
      <alignment horizontal="center" vertical="center"/>
    </xf>
    <xf numFmtId="0" fontId="9" fillId="0" borderId="50" xfId="60" applyFont="1" applyBorder="1" applyAlignment="1">
      <alignment horizontal="left" vertical="center" indent="1"/>
    </xf>
    <xf numFmtId="0" fontId="119" fillId="0" borderId="15" xfId="60" applyFont="1" applyBorder="1" applyAlignment="1">
      <alignment horizontal="left" vertical="center" wrapText="1"/>
    </xf>
    <xf numFmtId="0" fontId="9" fillId="0" borderId="14" xfId="60" applyFont="1" applyBorder="1" applyAlignment="1">
      <alignment horizontal="left" vertical="center" indent="1"/>
    </xf>
    <xf numFmtId="0" fontId="9" fillId="0" borderId="14" xfId="60" applyFont="1" applyBorder="1" applyAlignment="1">
      <alignment horizontal="left" vertical="center"/>
    </xf>
    <xf numFmtId="0" fontId="9" fillId="0" borderId="15" xfId="60" applyFont="1" applyBorder="1" applyAlignment="1">
      <alignment horizontal="center" vertical="center"/>
    </xf>
    <xf numFmtId="0" fontId="9" fillId="3" borderId="26" xfId="60" applyFont="1" applyFill="1" applyBorder="1" applyAlignment="1">
      <alignment horizontal="center" vertical="center"/>
    </xf>
    <xf numFmtId="14" fontId="9" fillId="0" borderId="14" xfId="60" applyNumberFormat="1" applyFont="1" applyBorder="1" applyAlignment="1">
      <alignment horizontal="left" vertical="center" indent="1"/>
    </xf>
    <xf numFmtId="0" fontId="119" fillId="0" borderId="15" xfId="60" applyFont="1" applyBorder="1" applyAlignment="1">
      <alignment vertical="center" wrapText="1"/>
    </xf>
    <xf numFmtId="0" fontId="9" fillId="0" borderId="53" xfId="60" applyFont="1" applyBorder="1" applyAlignment="1">
      <alignment horizontal="left" vertical="center" indent="1"/>
    </xf>
    <xf numFmtId="0" fontId="9" fillId="0" borderId="28" xfId="60" applyFont="1" applyBorder="1" applyAlignment="1">
      <alignment horizontal="left" vertical="center" wrapText="1"/>
    </xf>
    <xf numFmtId="0" fontId="9" fillId="19" borderId="54" xfId="60" applyFont="1" applyFill="1" applyBorder="1" applyAlignment="1">
      <alignment horizontal="left" vertical="center" indent="1"/>
    </xf>
    <xf numFmtId="0" fontId="9" fillId="19" borderId="54" xfId="60" applyFont="1" applyFill="1" applyBorder="1" applyAlignment="1">
      <alignment horizontal="center" vertical="center"/>
    </xf>
    <xf numFmtId="0" fontId="9" fillId="0" borderId="54" xfId="60" applyFont="1" applyBorder="1" applyAlignment="1">
      <alignment horizontal="left" vertical="center" indent="1"/>
    </xf>
    <xf numFmtId="0" fontId="9" fillId="0" borderId="54" xfId="60" applyFont="1" applyBorder="1" applyAlignment="1">
      <alignment horizontal="left" vertical="center"/>
    </xf>
    <xf numFmtId="0" fontId="9" fillId="0" borderId="70" xfId="60" applyFont="1" applyBorder="1" applyAlignment="1">
      <alignment horizontal="center" vertical="center"/>
    </xf>
    <xf numFmtId="0" fontId="9" fillId="0" borderId="54" xfId="60" applyFont="1" applyBorder="1" applyAlignment="1">
      <alignment horizontal="center" vertical="center"/>
    </xf>
    <xf numFmtId="0" fontId="9" fillId="3" borderId="31" xfId="60" applyFont="1" applyFill="1" applyBorder="1" applyAlignment="1">
      <alignment horizontal="center" vertical="center"/>
    </xf>
    <xf numFmtId="0" fontId="11" fillId="0" borderId="47" xfId="60" applyFont="1" applyBorder="1" applyAlignment="1">
      <alignment horizontal="center" vertical="center"/>
    </xf>
    <xf numFmtId="0" fontId="11" fillId="0" borderId="20" xfId="60" applyFont="1" applyBorder="1" applyAlignment="1">
      <alignment horizontal="left" vertical="center" wrapText="1"/>
    </xf>
    <xf numFmtId="0" fontId="11" fillId="0" borderId="20" xfId="60" applyFont="1" applyBorder="1" applyAlignment="1">
      <alignment horizontal="center" vertical="center"/>
    </xf>
    <xf numFmtId="0" fontId="90" fillId="0" borderId="20" xfId="60" applyFont="1" applyBorder="1" applyAlignment="1">
      <alignment horizontal="center" vertical="center" wrapText="1"/>
    </xf>
    <xf numFmtId="0" fontId="11" fillId="16" borderId="20" xfId="60" applyFont="1" applyFill="1" applyBorder="1" applyAlignment="1">
      <alignment horizontal="center" vertical="center"/>
    </xf>
    <xf numFmtId="0" fontId="11" fillId="18" borderId="20" xfId="60" applyFont="1" applyFill="1" applyBorder="1" applyAlignment="1">
      <alignment horizontal="center" vertical="center" wrapText="1"/>
    </xf>
    <xf numFmtId="0" fontId="107" fillId="17" borderId="50" xfId="60" applyFont="1" applyFill="1" applyBorder="1" applyAlignment="1">
      <alignment horizontal="center" vertical="center"/>
    </xf>
    <xf numFmtId="0" fontId="107" fillId="17" borderId="14" xfId="60" applyFont="1" applyFill="1" applyBorder="1" applyAlignment="1">
      <alignment vertical="center" wrapText="1"/>
    </xf>
    <xf numFmtId="0" fontId="107" fillId="17" borderId="14" xfId="60" applyFont="1" applyFill="1" applyBorder="1" applyAlignment="1">
      <alignment horizontal="center" vertical="center"/>
    </xf>
    <xf numFmtId="0" fontId="108" fillId="10" borderId="14" xfId="60" applyFont="1" applyFill="1" applyBorder="1" applyAlignment="1">
      <alignment horizontal="center" vertical="center"/>
    </xf>
    <xf numFmtId="0" fontId="108" fillId="17" borderId="14" xfId="60" applyFont="1" applyFill="1" applyBorder="1" applyAlignment="1">
      <alignment horizontal="center" vertical="center"/>
    </xf>
    <xf numFmtId="0" fontId="109" fillId="17" borderId="0" xfId="60" applyFont="1" applyFill="1" applyAlignment="1">
      <alignment vertical="center"/>
    </xf>
    <xf numFmtId="0" fontId="109" fillId="0" borderId="0" xfId="60" applyFont="1" applyAlignment="1">
      <alignment vertical="center"/>
    </xf>
    <xf numFmtId="0" fontId="107" fillId="0" borderId="50" xfId="60" applyFont="1" applyBorder="1" applyAlignment="1">
      <alignment horizontal="center" vertical="center"/>
    </xf>
    <xf numFmtId="0" fontId="107" fillId="0" borderId="14" xfId="60" applyFont="1" applyBorder="1" applyAlignment="1">
      <alignment vertical="center" wrapText="1"/>
    </xf>
    <xf numFmtId="0" fontId="107" fillId="0" borderId="14" xfId="60" applyFont="1" applyBorder="1" applyAlignment="1">
      <alignment horizontal="center" vertical="center"/>
    </xf>
    <xf numFmtId="0" fontId="108" fillId="21" borderId="14" xfId="60" applyFont="1" applyFill="1" applyBorder="1" applyAlignment="1">
      <alignment horizontal="center" vertical="center"/>
    </xf>
    <xf numFmtId="0" fontId="108" fillId="0" borderId="14" xfId="60" applyFont="1" applyBorder="1" applyAlignment="1">
      <alignment horizontal="center" vertical="center"/>
    </xf>
    <xf numFmtId="0" fontId="108" fillId="21" borderId="9" xfId="60" applyFont="1" applyFill="1" applyBorder="1" applyAlignment="1">
      <alignment horizontal="center" vertical="center"/>
    </xf>
    <xf numFmtId="0" fontId="108" fillId="0" borderId="9" xfId="60" applyFont="1" applyBorder="1" applyAlignment="1">
      <alignment horizontal="center" vertical="center"/>
    </xf>
    <xf numFmtId="0" fontId="107" fillId="19" borderId="50" xfId="60" applyFont="1" applyFill="1" applyBorder="1" applyAlignment="1">
      <alignment horizontal="center" vertical="center"/>
    </xf>
    <xf numFmtId="0" fontId="107" fillId="19" borderId="14" xfId="60" applyFont="1" applyFill="1" applyBorder="1" applyAlignment="1">
      <alignment vertical="center" wrapText="1"/>
    </xf>
    <xf numFmtId="0" fontId="107" fillId="19" borderId="14" xfId="60" applyFont="1" applyFill="1" applyBorder="1" applyAlignment="1">
      <alignment horizontal="center" vertical="center"/>
    </xf>
    <xf numFmtId="0" fontId="108" fillId="22" borderId="9" xfId="60" applyFont="1" applyFill="1" applyBorder="1" applyAlignment="1">
      <alignment horizontal="center" vertical="center"/>
    </xf>
    <xf numFmtId="0" fontId="108" fillId="19" borderId="9" xfId="60" applyFont="1" applyFill="1" applyBorder="1" applyAlignment="1">
      <alignment horizontal="center" vertical="center"/>
    </xf>
    <xf numFmtId="0" fontId="108" fillId="23" borderId="9" xfId="60" applyFont="1" applyFill="1" applyBorder="1" applyAlignment="1">
      <alignment horizontal="center" vertical="center"/>
    </xf>
    <xf numFmtId="0" fontId="107" fillId="18" borderId="50" xfId="60" applyFont="1" applyFill="1" applyBorder="1" applyAlignment="1">
      <alignment horizontal="center" vertical="center"/>
    </xf>
    <xf numFmtId="0" fontId="107" fillId="18" borderId="14" xfId="60" applyFont="1" applyFill="1" applyBorder="1" applyAlignment="1">
      <alignment vertical="center" wrapText="1"/>
    </xf>
    <xf numFmtId="0" fontId="107" fillId="18" borderId="14" xfId="60" applyFont="1" applyFill="1" applyBorder="1" applyAlignment="1">
      <alignment horizontal="center" vertical="center"/>
    </xf>
    <xf numFmtId="0" fontId="113" fillId="18" borderId="14" xfId="60" applyFont="1" applyFill="1" applyBorder="1" applyAlignment="1">
      <alignment horizontal="center" vertical="center"/>
    </xf>
    <xf numFmtId="0" fontId="113" fillId="24" borderId="9" xfId="60" applyFont="1" applyFill="1" applyBorder="1" applyAlignment="1">
      <alignment horizontal="center" vertical="center"/>
    </xf>
    <xf numFmtId="0" fontId="113" fillId="18" borderId="9" xfId="60" applyFont="1" applyFill="1" applyBorder="1" applyAlignment="1">
      <alignment horizontal="center" vertical="center"/>
    </xf>
    <xf numFmtId="0" fontId="122" fillId="19" borderId="14" xfId="60" applyFont="1" applyFill="1" applyBorder="1" applyAlignment="1">
      <alignment horizontal="left" vertical="center" wrapText="1"/>
    </xf>
    <xf numFmtId="0" fontId="106" fillId="19" borderId="50" xfId="60" applyFont="1" applyFill="1" applyBorder="1" applyAlignment="1">
      <alignment horizontal="center" vertical="center"/>
    </xf>
    <xf numFmtId="0" fontId="106" fillId="19" borderId="14" xfId="60" applyFont="1" applyFill="1" applyBorder="1" applyAlignment="1">
      <alignment vertical="center" wrapText="1"/>
    </xf>
    <xf numFmtId="0" fontId="106" fillId="19" borderId="14" xfId="60" applyFont="1" applyFill="1" applyBorder="1" applyAlignment="1">
      <alignment horizontal="center" vertical="center"/>
    </xf>
    <xf numFmtId="0" fontId="114" fillId="22" borderId="9" xfId="60" applyFont="1" applyFill="1" applyBorder="1" applyAlignment="1">
      <alignment horizontal="center" vertical="center"/>
    </xf>
    <xf numFmtId="0" fontId="114" fillId="19" borderId="9" xfId="60" applyFont="1" applyFill="1" applyBorder="1" applyAlignment="1">
      <alignment horizontal="center" vertical="center"/>
    </xf>
    <xf numFmtId="0" fontId="106" fillId="0" borderId="50" xfId="60" applyFont="1" applyBorder="1" applyAlignment="1">
      <alignment horizontal="center" vertical="center"/>
    </xf>
    <xf numFmtId="0" fontId="106" fillId="0" borderId="14" xfId="60" applyFont="1" applyBorder="1" applyAlignment="1">
      <alignment vertical="center" wrapText="1"/>
    </xf>
    <xf numFmtId="0" fontId="106" fillId="0" borderId="14" xfId="60" applyFont="1" applyBorder="1" applyAlignment="1">
      <alignment horizontal="center" vertical="center"/>
    </xf>
    <xf numFmtId="0" fontId="114" fillId="21" borderId="9" xfId="60" applyFont="1" applyFill="1" applyBorder="1" applyAlignment="1">
      <alignment horizontal="center" vertical="center"/>
    </xf>
    <xf numFmtId="0" fontId="114" fillId="0" borderId="9" xfId="60" applyFont="1" applyBorder="1" applyAlignment="1">
      <alignment horizontal="center" vertical="center"/>
    </xf>
    <xf numFmtId="0" fontId="106" fillId="0" borderId="14" xfId="60" applyFont="1" applyBorder="1" applyAlignment="1">
      <alignment horizontal="left" vertical="center" wrapText="1"/>
    </xf>
    <xf numFmtId="0" fontId="114" fillId="21" borderId="76" xfId="60" applyFont="1" applyFill="1" applyBorder="1" applyAlignment="1">
      <alignment horizontal="center" vertical="center"/>
    </xf>
    <xf numFmtId="0" fontId="114" fillId="0" borderId="76" xfId="60" applyFont="1" applyBorder="1" applyAlignment="1">
      <alignment horizontal="center" vertical="center"/>
    </xf>
    <xf numFmtId="0" fontId="114" fillId="21" borderId="11" xfId="60" applyFont="1" applyFill="1" applyBorder="1" applyAlignment="1">
      <alignment horizontal="center" vertical="center"/>
    </xf>
    <xf numFmtId="0" fontId="114" fillId="0" borderId="11" xfId="60" applyFont="1" applyBorder="1" applyAlignment="1">
      <alignment horizontal="center" vertical="center"/>
    </xf>
    <xf numFmtId="0" fontId="106" fillId="0" borderId="53" xfId="60" applyFont="1" applyBorder="1" applyAlignment="1">
      <alignment horizontal="center" vertical="center"/>
    </xf>
    <xf numFmtId="0" fontId="106" fillId="0" borderId="54" xfId="60" applyFont="1" applyBorder="1" applyAlignment="1">
      <alignment horizontal="left" vertical="center" wrapText="1"/>
    </xf>
    <xf numFmtId="0" fontId="106" fillId="0" borderId="54" xfId="60" applyFont="1" applyBorder="1" applyAlignment="1">
      <alignment horizontal="center" vertical="center"/>
    </xf>
    <xf numFmtId="0" fontId="107" fillId="0" borderId="54" xfId="60" applyFont="1" applyBorder="1" applyAlignment="1">
      <alignment horizontal="center" vertical="center"/>
    </xf>
    <xf numFmtId="0" fontId="114" fillId="21" borderId="54" xfId="60" applyFont="1" applyFill="1" applyBorder="1" applyAlignment="1">
      <alignment horizontal="center" vertical="center"/>
    </xf>
    <xf numFmtId="0" fontId="114" fillId="0" borderId="54" xfId="60" applyFont="1" applyBorder="1" applyAlignment="1">
      <alignment horizontal="center" vertical="center"/>
    </xf>
    <xf numFmtId="0" fontId="5" fillId="3" borderId="49" xfId="60" applyFont="1" applyFill="1" applyBorder="1" applyAlignment="1">
      <alignment horizontal="left" vertical="center" indent="1"/>
    </xf>
    <xf numFmtId="0" fontId="125" fillId="3" borderId="24" xfId="60" applyFont="1" applyFill="1" applyBorder="1" applyAlignment="1">
      <alignment wrapText="1"/>
    </xf>
    <xf numFmtId="0" fontId="126" fillId="3" borderId="24" xfId="60" applyFont="1" applyFill="1" applyBorder="1"/>
    <xf numFmtId="0" fontId="93" fillId="3" borderId="24" xfId="60" applyFont="1" applyFill="1" applyBorder="1" applyAlignment="1">
      <alignment vertical="center"/>
    </xf>
    <xf numFmtId="0" fontId="127" fillId="3" borderId="24" xfId="60" applyFont="1" applyFill="1" applyBorder="1" applyAlignment="1">
      <alignment horizontal="center" vertical="center"/>
    </xf>
    <xf numFmtId="0" fontId="100" fillId="25" borderId="24" xfId="60" applyFont="1" applyFill="1" applyBorder="1" applyAlignment="1">
      <alignment horizontal="center" vertical="center"/>
    </xf>
    <xf numFmtId="0" fontId="100" fillId="3" borderId="24" xfId="60" applyFont="1" applyFill="1" applyBorder="1" applyAlignment="1">
      <alignment horizontal="center" vertical="center"/>
    </xf>
    <xf numFmtId="0" fontId="9" fillId="3" borderId="25" xfId="60" applyFont="1" applyFill="1" applyBorder="1" applyAlignment="1">
      <alignment horizontal="center" vertical="center"/>
    </xf>
    <xf numFmtId="0" fontId="86" fillId="3" borderId="52" xfId="60" applyFont="1" applyFill="1" applyBorder="1" applyAlignment="1">
      <alignment vertical="center"/>
    </xf>
    <xf numFmtId="0" fontId="128" fillId="3" borderId="0" xfId="60" applyFont="1" applyFill="1" applyAlignment="1">
      <alignment wrapText="1"/>
    </xf>
    <xf numFmtId="0" fontId="128" fillId="3" borderId="0" xfId="60" applyFont="1" applyFill="1"/>
    <xf numFmtId="0" fontId="87" fillId="3" borderId="0" xfId="60" applyFont="1" applyFill="1" applyAlignment="1">
      <alignment horizontal="center" vertical="center"/>
    </xf>
    <xf numFmtId="0" fontId="100" fillId="25" borderId="0" xfId="60" applyFont="1" applyFill="1" applyAlignment="1">
      <alignment horizontal="center" vertical="center"/>
    </xf>
    <xf numFmtId="0" fontId="100" fillId="3" borderId="0" xfId="60" applyFont="1" applyFill="1" applyAlignment="1">
      <alignment horizontal="center" vertical="center"/>
    </xf>
    <xf numFmtId="0" fontId="9" fillId="3" borderId="27" xfId="60" applyFont="1" applyFill="1" applyBorder="1" applyAlignment="1">
      <alignment horizontal="center" vertical="center"/>
    </xf>
    <xf numFmtId="0" fontId="104" fillId="0" borderId="26" xfId="60" applyFont="1" applyBorder="1"/>
    <xf numFmtId="0" fontId="9" fillId="0" borderId="26" xfId="60" applyFont="1" applyBorder="1" applyAlignment="1">
      <alignment vertical="center" wrapText="1"/>
    </xf>
    <xf numFmtId="0" fontId="9" fillId="0" borderId="0" xfId="60" applyFont="1" applyAlignment="1">
      <alignment vertical="center" wrapText="1"/>
    </xf>
    <xf numFmtId="0" fontId="129" fillId="3" borderId="0" xfId="60" applyFont="1" applyFill="1" applyAlignment="1">
      <alignment vertical="center"/>
    </xf>
    <xf numFmtId="0" fontId="130" fillId="3" borderId="0" xfId="60" applyFont="1" applyFill="1" applyAlignment="1">
      <alignment horizontal="center"/>
    </xf>
    <xf numFmtId="0" fontId="131" fillId="0" borderId="52" xfId="60" applyFont="1" applyBorder="1"/>
    <xf numFmtId="0" fontId="131" fillId="0" borderId="0" xfId="60" applyFont="1" applyAlignment="1">
      <alignment wrapText="1"/>
    </xf>
    <xf numFmtId="0" fontId="87" fillId="19" borderId="52" xfId="60" applyFont="1" applyFill="1" applyBorder="1" applyAlignment="1">
      <alignment horizontal="left" vertical="center" indent="1"/>
    </xf>
    <xf numFmtId="0" fontId="87" fillId="19" borderId="0" xfId="60" applyFont="1" applyFill="1" applyAlignment="1">
      <alignment horizontal="left" vertical="center" wrapText="1"/>
    </xf>
    <xf numFmtId="0" fontId="87" fillId="19" borderId="0" xfId="60" applyFont="1" applyFill="1" applyAlignment="1">
      <alignment horizontal="left" vertical="center" indent="1"/>
    </xf>
    <xf numFmtId="0" fontId="87" fillId="19" borderId="0" xfId="60" applyFont="1" applyFill="1" applyAlignment="1">
      <alignment horizontal="center" vertical="center"/>
    </xf>
    <xf numFmtId="0" fontId="9" fillId="19" borderId="0" xfId="60" applyFont="1" applyFill="1" applyAlignment="1">
      <alignment horizontal="center" vertical="center"/>
    </xf>
    <xf numFmtId="0" fontId="100" fillId="22" borderId="0" xfId="60" applyFont="1" applyFill="1" applyAlignment="1">
      <alignment horizontal="center" vertical="center"/>
    </xf>
    <xf numFmtId="0" fontId="100" fillId="19" borderId="0" xfId="60" applyFont="1" applyFill="1" applyAlignment="1">
      <alignment horizontal="center" vertical="center"/>
    </xf>
    <xf numFmtId="0" fontId="9" fillId="19" borderId="27" xfId="60" applyFont="1" applyFill="1" applyBorder="1" applyAlignment="1">
      <alignment horizontal="center" vertical="center"/>
    </xf>
    <xf numFmtId="0" fontId="86" fillId="19" borderId="26" xfId="60" applyFont="1" applyFill="1" applyBorder="1" applyAlignment="1">
      <alignment horizontal="center"/>
    </xf>
    <xf numFmtId="0" fontId="86" fillId="19" borderId="0" xfId="60" applyFont="1" applyFill="1" applyAlignment="1">
      <alignment horizontal="left" vertical="center" wrapText="1"/>
    </xf>
    <xf numFmtId="0" fontId="86" fillId="19" borderId="0" xfId="60" applyFont="1" applyFill="1" applyAlignment="1">
      <alignment horizontal="center" vertical="center"/>
    </xf>
    <xf numFmtId="0" fontId="104" fillId="19" borderId="27" xfId="60" applyFont="1" applyFill="1" applyBorder="1" applyAlignment="1">
      <alignment horizontal="center" vertical="center"/>
    </xf>
    <xf numFmtId="0" fontId="85" fillId="19" borderId="26" xfId="60" applyFill="1" applyBorder="1"/>
    <xf numFmtId="0" fontId="85" fillId="19" borderId="0" xfId="60" applyFill="1" applyAlignment="1">
      <alignment wrapText="1"/>
    </xf>
    <xf numFmtId="0" fontId="85" fillId="19" borderId="0" xfId="60" applyFill="1"/>
    <xf numFmtId="0" fontId="85" fillId="19" borderId="0" xfId="60" applyFill="1" applyAlignment="1">
      <alignment horizontal="center"/>
    </xf>
    <xf numFmtId="0" fontId="87" fillId="19" borderId="0" xfId="60" applyFont="1" applyFill="1" applyAlignment="1">
      <alignment vertical="center"/>
    </xf>
    <xf numFmtId="0" fontId="104" fillId="19" borderId="0" xfId="60" applyFont="1" applyFill="1" applyAlignment="1">
      <alignment horizontal="center" vertical="center"/>
    </xf>
    <xf numFmtId="0" fontId="85" fillId="3" borderId="0" xfId="60" applyFill="1" applyAlignment="1">
      <alignment wrapText="1"/>
    </xf>
    <xf numFmtId="0" fontId="85" fillId="3" borderId="0" xfId="60" applyFill="1" applyAlignment="1">
      <alignment horizontal="center"/>
    </xf>
    <xf numFmtId="0" fontId="87" fillId="3" borderId="26" xfId="60" applyFont="1" applyFill="1" applyBorder="1" applyAlignment="1">
      <alignment horizontal="left" vertical="center" indent="1"/>
    </xf>
    <xf numFmtId="0" fontId="87" fillId="3" borderId="31" xfId="60" applyFont="1" applyFill="1" applyBorder="1" applyAlignment="1">
      <alignment horizontal="left" vertical="center" indent="1"/>
    </xf>
    <xf numFmtId="0" fontId="87" fillId="3" borderId="28" xfId="60" applyFont="1" applyFill="1" applyBorder="1" applyAlignment="1">
      <alignment horizontal="center" vertical="center"/>
    </xf>
    <xf numFmtId="0" fontId="85" fillId="0" borderId="0" xfId="60" applyAlignment="1">
      <alignment horizontal="center"/>
    </xf>
    <xf numFmtId="0" fontId="74" fillId="2" borderId="2" xfId="0" applyFont="1" applyFill="1" applyBorder="1" applyAlignment="1">
      <alignment vertical="center"/>
    </xf>
    <xf numFmtId="0" fontId="132" fillId="14" borderId="3" xfId="0" applyFont="1" applyFill="1" applyBorder="1" applyAlignment="1">
      <alignment vertical="center"/>
    </xf>
    <xf numFmtId="0" fontId="27" fillId="0" borderId="15"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34" fillId="2" borderId="15" xfId="0" quotePrefix="1" applyFont="1" applyFill="1" applyBorder="1" applyAlignment="1">
      <alignment horizontal="left" vertical="center" wrapText="1"/>
    </xf>
    <xf numFmtId="0" fontId="34" fillId="2" borderId="12" xfId="0" quotePrefix="1" applyFont="1" applyFill="1" applyBorder="1" applyAlignment="1">
      <alignment horizontal="left" vertical="center" wrapText="1"/>
    </xf>
    <xf numFmtId="0" fontId="34" fillId="2" borderId="13" xfId="0" quotePrefix="1" applyFont="1" applyFill="1" applyBorder="1" applyAlignment="1">
      <alignment horizontal="left" vertical="center" wrapText="1"/>
    </xf>
    <xf numFmtId="0" fontId="34" fillId="2" borderId="15"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3" xfId="0" applyFont="1" applyFill="1" applyBorder="1" applyAlignment="1">
      <alignment horizontal="center" vertical="center" wrapText="1"/>
    </xf>
    <xf numFmtId="1" fontId="34" fillId="2" borderId="15" xfId="0" applyNumberFormat="1" applyFont="1" applyFill="1" applyBorder="1" applyAlignment="1">
      <alignment horizontal="center" vertical="center" wrapText="1"/>
    </xf>
    <xf numFmtId="1" fontId="34" fillId="2" borderId="13" xfId="0" applyNumberFormat="1" applyFont="1" applyFill="1" applyBorder="1" applyAlignment="1">
      <alignment horizontal="center" vertical="center" wrapText="1"/>
    </xf>
    <xf numFmtId="0" fontId="49" fillId="5" borderId="16"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17" xfId="0" applyFont="1" applyFill="1" applyBorder="1" applyAlignment="1">
      <alignment horizontal="center" vertical="center"/>
    </xf>
    <xf numFmtId="0" fontId="50" fillId="2" borderId="14" xfId="0" applyFont="1" applyFill="1" applyBorder="1" applyAlignment="1">
      <alignment horizontal="center" vertical="center"/>
    </xf>
    <xf numFmtId="1" fontId="50" fillId="2" borderId="15" xfId="0" applyNumberFormat="1" applyFont="1" applyFill="1" applyBorder="1" applyAlignment="1">
      <alignment horizontal="center" vertical="center" wrapText="1"/>
    </xf>
    <xf numFmtId="1" fontId="50" fillId="2" borderId="13" xfId="0" applyNumberFormat="1" applyFont="1" applyFill="1" applyBorder="1" applyAlignment="1">
      <alignment horizontal="center" vertical="center" wrapText="1"/>
    </xf>
    <xf numFmtId="0" fontId="34" fillId="9" borderId="15" xfId="0" applyFont="1" applyFill="1" applyBorder="1" applyAlignment="1">
      <alignment horizontal="left" vertical="center" wrapText="1"/>
    </xf>
    <xf numFmtId="0" fontId="34" fillId="9" borderId="13" xfId="0" applyFont="1" applyFill="1" applyBorder="1" applyAlignment="1">
      <alignment horizontal="left" vertical="center" wrapText="1"/>
    </xf>
    <xf numFmtId="12" fontId="27" fillId="0" borderId="15" xfId="0" quotePrefix="1" applyNumberFormat="1" applyFont="1" applyBorder="1" applyAlignment="1">
      <alignment horizontal="left" vertical="center" wrapText="1"/>
    </xf>
    <xf numFmtId="12" fontId="27" fillId="0" borderId="12" xfId="0" quotePrefix="1" applyNumberFormat="1" applyFont="1" applyBorder="1" applyAlignment="1">
      <alignment horizontal="left" vertical="center" wrapText="1"/>
    </xf>
    <xf numFmtId="12" fontId="27" fillId="0" borderId="13" xfId="0" quotePrefix="1" applyNumberFormat="1" applyFont="1" applyBorder="1" applyAlignment="1">
      <alignment horizontal="left" vertical="center" wrapText="1"/>
    </xf>
    <xf numFmtId="0" fontId="49" fillId="3" borderId="15"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13"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0" xfId="0" applyFont="1" applyFill="1" applyBorder="1" applyAlignment="1">
      <alignment horizontal="center" vertical="center" wrapText="1"/>
    </xf>
    <xf numFmtId="0" fontId="75" fillId="0" borderId="0" xfId="0" applyFont="1" applyAlignment="1">
      <alignment horizontal="left" vertical="center"/>
    </xf>
    <xf numFmtId="0" fontId="77" fillId="0" borderId="0" xfId="0" applyFont="1" applyAlignment="1">
      <alignment horizontal="left" vertical="center" wrapText="1"/>
    </xf>
    <xf numFmtId="0" fontId="76" fillId="0" borderId="0" xfId="0" applyFont="1" applyAlignment="1">
      <alignment horizontal="left" vertical="center" wrapText="1"/>
    </xf>
    <xf numFmtId="0" fontId="67" fillId="2" borderId="0" xfId="0" applyFont="1" applyFill="1" applyAlignment="1">
      <alignment horizontal="left" vertical="center"/>
    </xf>
    <xf numFmtId="0" fontId="34" fillId="2" borderId="14" xfId="0" applyFont="1" applyFill="1" applyBorder="1" applyAlignment="1">
      <alignment horizontal="center" vertical="center" wrapText="1"/>
    </xf>
    <xf numFmtId="0" fontId="34" fillId="2" borderId="14" xfId="0" applyFont="1" applyFill="1" applyBorder="1" applyAlignment="1">
      <alignment horizontal="center" vertical="center"/>
    </xf>
    <xf numFmtId="12" fontId="32" fillId="0" borderId="15" xfId="0" quotePrefix="1" applyNumberFormat="1" applyFont="1" applyBorder="1" applyAlignment="1">
      <alignment horizontal="center" vertical="center" wrapText="1"/>
    </xf>
    <xf numFmtId="12" fontId="32" fillId="0" borderId="12" xfId="0" quotePrefix="1" applyNumberFormat="1" applyFont="1" applyBorder="1" applyAlignment="1">
      <alignment horizontal="center" vertical="center" wrapText="1"/>
    </xf>
    <xf numFmtId="12" fontId="32" fillId="0" borderId="13" xfId="0" quotePrefix="1" applyNumberFormat="1" applyFont="1" applyBorder="1" applyAlignment="1">
      <alignment horizontal="center" vertical="center" wrapText="1"/>
    </xf>
    <xf numFmtId="0" fontId="50" fillId="9" borderId="15" xfId="0" applyFont="1" applyFill="1" applyBorder="1" applyAlignment="1">
      <alignment horizontal="left" vertical="center" wrapText="1"/>
    </xf>
    <xf numFmtId="0" fontId="50" fillId="9" borderId="13" xfId="0" applyFont="1" applyFill="1" applyBorder="1" applyAlignment="1">
      <alignment horizontal="left" vertical="center" wrapText="1"/>
    </xf>
    <xf numFmtId="0" fontId="49" fillId="2" borderId="0" xfId="0" applyFont="1" applyFill="1" applyAlignment="1">
      <alignment horizontal="left" vertical="center" wrapText="1"/>
    </xf>
    <xf numFmtId="0" fontId="50" fillId="2" borderId="15"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9" fillId="2" borderId="15" xfId="0" quotePrefix="1" applyFont="1" applyFill="1" applyBorder="1" applyAlignment="1">
      <alignment horizontal="center" vertical="center" wrapText="1"/>
    </xf>
    <xf numFmtId="0" fontId="49" fillId="2" borderId="12" xfId="0" quotePrefix="1" applyFont="1" applyFill="1" applyBorder="1" applyAlignment="1">
      <alignment horizontal="center" vertical="center" wrapText="1"/>
    </xf>
    <xf numFmtId="0" fontId="49" fillId="2" borderId="13" xfId="0" quotePrefix="1"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71" fillId="2" borderId="0" xfId="0" applyFont="1" applyFill="1" applyAlignment="1">
      <alignment horizontal="left" vertical="center" wrapText="1"/>
    </xf>
    <xf numFmtId="12" fontId="32" fillId="0" borderId="63" xfId="0" quotePrefix="1" applyNumberFormat="1" applyFont="1" applyBorder="1" applyAlignment="1">
      <alignment horizontal="center" vertical="center" wrapText="1"/>
    </xf>
    <xf numFmtId="12" fontId="32" fillId="0" borderId="29" xfId="0" quotePrefix="1" applyNumberFormat="1" applyFont="1" applyBorder="1" applyAlignment="1">
      <alignment horizontal="center" vertical="center" wrapText="1"/>
    </xf>
    <xf numFmtId="12" fontId="32" fillId="0" borderId="30" xfId="0" quotePrefix="1" applyNumberFormat="1" applyFont="1" applyBorder="1" applyAlignment="1">
      <alignment horizontal="center" vertical="center" wrapText="1"/>
    </xf>
    <xf numFmtId="0" fontId="50" fillId="9" borderId="63" xfId="0" applyFont="1" applyFill="1" applyBorder="1" applyAlignment="1">
      <alignment horizontal="center" vertical="center" wrapText="1"/>
    </xf>
    <xf numFmtId="0" fontId="50" fillId="9" borderId="30" xfId="0" applyFont="1" applyFill="1" applyBorder="1" applyAlignment="1">
      <alignment horizontal="center" vertical="center" wrapText="1"/>
    </xf>
    <xf numFmtId="0" fontId="27" fillId="5" borderId="16" xfId="0" applyFont="1" applyFill="1" applyBorder="1" applyAlignment="1">
      <alignment horizontal="center" vertical="center"/>
    </xf>
    <xf numFmtId="0" fontId="27" fillId="5" borderId="19"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11" borderId="14" xfId="0" applyFont="1" applyFill="1" applyBorder="1" applyAlignment="1">
      <alignment horizontal="center" vertical="center"/>
    </xf>
    <xf numFmtId="0" fontId="28" fillId="0" borderId="14" xfId="0" applyFont="1" applyBorder="1" applyAlignment="1">
      <alignment horizontal="center" vertical="center"/>
    </xf>
    <xf numFmtId="0" fontId="28" fillId="0" borderId="14" xfId="0" quotePrefix="1" applyFont="1" applyBorder="1" applyAlignment="1">
      <alignment horizontal="center" vertical="center"/>
    </xf>
    <xf numFmtId="16" fontId="28" fillId="0" borderId="14"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0" xfId="0" applyFont="1" applyAlignment="1">
      <alignment horizontal="center" vertical="center" wrapText="1"/>
    </xf>
    <xf numFmtId="0" fontId="26" fillId="0" borderId="27"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2" xfId="0" applyFont="1" applyBorder="1" applyAlignment="1">
      <alignment horizontal="center" vertical="center" wrapText="1"/>
    </xf>
    <xf numFmtId="15" fontId="32" fillId="2" borderId="1" xfId="0" quotePrefix="1" applyNumberFormat="1" applyFont="1" applyFill="1" applyBorder="1" applyAlignment="1">
      <alignment horizontal="left" vertical="center"/>
    </xf>
    <xf numFmtId="15" fontId="32" fillId="2" borderId="1" xfId="0" applyNumberFormat="1" applyFont="1" applyFill="1" applyBorder="1" applyAlignment="1">
      <alignment horizontal="left" vertical="center"/>
    </xf>
    <xf numFmtId="0" fontId="32" fillId="2" borderId="1" xfId="0" applyFont="1" applyFill="1" applyBorder="1" applyAlignment="1">
      <alignment horizontal="left" vertical="center" wrapText="1"/>
    </xf>
    <xf numFmtId="1" fontId="79" fillId="0" borderId="15" xfId="0" applyNumberFormat="1" applyFont="1" applyBorder="1" applyAlignment="1">
      <alignment horizontal="center" vertical="center" wrapText="1"/>
    </xf>
    <xf numFmtId="1" fontId="79" fillId="0" borderId="12" xfId="0" applyNumberFormat="1" applyFont="1" applyBorder="1" applyAlignment="1">
      <alignment horizontal="center" vertical="center" wrapText="1"/>
    </xf>
    <xf numFmtId="1" fontId="79" fillId="0" borderId="13" xfId="0" applyNumberFormat="1" applyFont="1" applyBorder="1" applyAlignment="1">
      <alignment horizontal="center" vertical="center" wrapText="1"/>
    </xf>
    <xf numFmtId="0" fontId="49" fillId="5" borderId="18" xfId="0" applyFont="1" applyFill="1" applyBorder="1" applyAlignment="1">
      <alignment horizontal="center" vertical="center" wrapText="1"/>
    </xf>
    <xf numFmtId="0" fontId="49" fillId="5" borderId="19" xfId="0" applyFont="1" applyFill="1" applyBorder="1" applyAlignment="1">
      <alignment horizontal="center" vertical="center" wrapText="1"/>
    </xf>
    <xf numFmtId="0" fontId="49" fillId="5" borderId="64" xfId="0" applyFont="1" applyFill="1" applyBorder="1" applyAlignment="1">
      <alignment horizontal="center" vertical="center" wrapText="1"/>
    </xf>
    <xf numFmtId="0" fontId="32" fillId="2" borderId="14" xfId="0" applyFont="1" applyFill="1" applyBorder="1" applyAlignment="1">
      <alignment horizontal="center" vertical="center"/>
    </xf>
    <xf numFmtId="0" fontId="68" fillId="2" borderId="14" xfId="0" applyFont="1" applyFill="1" applyBorder="1" applyAlignment="1">
      <alignment horizontal="center" vertical="center"/>
    </xf>
    <xf numFmtId="0" fontId="49" fillId="5" borderId="17" xfId="0" applyFont="1" applyFill="1" applyBorder="1" applyAlignment="1">
      <alignment horizontal="center" vertical="center" wrapText="1"/>
    </xf>
    <xf numFmtId="0" fontId="81" fillId="10" borderId="14" xfId="0" applyFont="1" applyFill="1" applyBorder="1" applyAlignment="1">
      <alignment horizontal="center" vertical="center"/>
    </xf>
    <xf numFmtId="0" fontId="32" fillId="2" borderId="1"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24" xfId="0" applyFont="1" applyFill="1" applyBorder="1" applyAlignment="1">
      <alignment horizontal="center" vertical="center"/>
    </xf>
    <xf numFmtId="0" fontId="50" fillId="2" borderId="10" xfId="0" applyFont="1" applyFill="1" applyBorder="1" applyAlignment="1">
      <alignment horizontal="center" vertical="center" wrapText="1"/>
    </xf>
    <xf numFmtId="0" fontId="50" fillId="2" borderId="62" xfId="0" applyFont="1" applyFill="1" applyBorder="1" applyAlignment="1">
      <alignment horizontal="center" vertical="center" wrapText="1"/>
    </xf>
    <xf numFmtId="0" fontId="63" fillId="5" borderId="15" xfId="2" applyFont="1" applyFill="1" applyBorder="1" applyAlignment="1">
      <alignment horizontal="center" vertical="center" wrapText="1"/>
    </xf>
    <xf numFmtId="0" fontId="63" fillId="5" borderId="12" xfId="2" applyFont="1" applyFill="1" applyBorder="1" applyAlignment="1">
      <alignment horizontal="center" vertical="center" wrapText="1"/>
    </xf>
    <xf numFmtId="1" fontId="64" fillId="0" borderId="15" xfId="2" applyNumberFormat="1" applyFont="1" applyBorder="1" applyAlignment="1">
      <alignment horizontal="center" vertical="center" wrapText="1"/>
    </xf>
    <xf numFmtId="1" fontId="64" fillId="0" borderId="12" xfId="2" applyNumberFormat="1" applyFont="1" applyBorder="1" applyAlignment="1">
      <alignment horizontal="center" vertical="center" wrapText="1"/>
    </xf>
    <xf numFmtId="1" fontId="63" fillId="0" borderId="15" xfId="2" applyNumberFormat="1" applyFont="1" applyBorder="1" applyAlignment="1">
      <alignment horizontal="center"/>
    </xf>
    <xf numFmtId="1" fontId="63" fillId="0" borderId="12" xfId="2" applyNumberFormat="1" applyFont="1" applyBorder="1" applyAlignment="1">
      <alignment horizontal="center"/>
    </xf>
    <xf numFmtId="1" fontId="63" fillId="5" borderId="15" xfId="2" applyNumberFormat="1" applyFont="1" applyFill="1" applyBorder="1" applyAlignment="1">
      <alignment horizontal="center" vertical="center" wrapText="1"/>
    </xf>
    <xf numFmtId="1" fontId="63" fillId="5" borderId="14" xfId="2" applyNumberFormat="1" applyFont="1" applyFill="1" applyBorder="1" applyAlignment="1">
      <alignment horizontal="center" vertical="center" wrapText="1"/>
    </xf>
    <xf numFmtId="0" fontId="63" fillId="0" borderId="14" xfId="2" applyFont="1" applyBorder="1" applyAlignment="1">
      <alignment horizontal="center"/>
    </xf>
    <xf numFmtId="0" fontId="37" fillId="0" borderId="15" xfId="2" quotePrefix="1" applyFont="1" applyBorder="1" applyAlignment="1">
      <alignment horizontal="left" wrapText="1"/>
    </xf>
    <xf numFmtId="0" fontId="37" fillId="0" borderId="12" xfId="2" applyFont="1" applyBorder="1" applyAlignment="1">
      <alignment horizontal="left"/>
    </xf>
    <xf numFmtId="0" fontId="63" fillId="0" borderId="15" xfId="2" applyFont="1" applyBorder="1" applyAlignment="1">
      <alignment horizontal="center"/>
    </xf>
    <xf numFmtId="0" fontId="63" fillId="0" borderId="12" xfId="2" applyFont="1" applyBorder="1" applyAlignment="1">
      <alignment horizontal="center"/>
    </xf>
    <xf numFmtId="0" fontId="90" fillId="5" borderId="5" xfId="60" applyFont="1" applyFill="1" applyBorder="1" applyAlignment="1">
      <alignment horizontal="center" vertical="center" wrapText="1"/>
    </xf>
    <xf numFmtId="0" fontId="9" fillId="5" borderId="6" xfId="60" applyFont="1" applyFill="1" applyBorder="1" applyAlignment="1">
      <alignment horizontal="center" vertical="center"/>
    </xf>
    <xf numFmtId="0" fontId="9" fillId="5" borderId="24" xfId="60" applyFont="1" applyFill="1" applyBorder="1" applyAlignment="1">
      <alignment horizontal="center" vertical="center"/>
    </xf>
    <xf numFmtId="0" fontId="9" fillId="3" borderId="5" xfId="60" applyFont="1" applyFill="1" applyBorder="1" applyAlignment="1">
      <alignment horizontal="center" vertical="center"/>
    </xf>
    <xf numFmtId="0" fontId="9" fillId="3" borderId="6" xfId="60" applyFont="1" applyFill="1" applyBorder="1" applyAlignment="1">
      <alignment horizontal="center" vertical="center"/>
    </xf>
    <xf numFmtId="0" fontId="9" fillId="5" borderId="6" xfId="60" applyFont="1" applyFill="1" applyBorder="1" applyAlignment="1">
      <alignment horizontal="center" vertical="center" wrapText="1"/>
    </xf>
    <xf numFmtId="0" fontId="9" fillId="5" borderId="7" xfId="60" applyFont="1" applyFill="1" applyBorder="1" applyAlignment="1">
      <alignment horizontal="center" vertical="center" wrapText="1"/>
    </xf>
    <xf numFmtId="0" fontId="9" fillId="3" borderId="28" xfId="60" applyFont="1" applyFill="1" applyBorder="1" applyAlignment="1">
      <alignment horizontal="center" vertical="center"/>
    </xf>
    <xf numFmtId="0" fontId="9" fillId="3" borderId="32" xfId="60" applyFont="1" applyFill="1" applyBorder="1" applyAlignment="1">
      <alignment horizontal="center" vertical="center"/>
    </xf>
    <xf numFmtId="0" fontId="86" fillId="22" borderId="26" xfId="60" applyFont="1" applyFill="1" applyBorder="1" applyAlignment="1">
      <alignment horizontal="left" wrapText="1"/>
    </xf>
    <xf numFmtId="0" fontId="86" fillId="22" borderId="0" xfId="60" applyFont="1" applyFill="1" applyAlignment="1">
      <alignment horizontal="left" wrapText="1"/>
    </xf>
    <xf numFmtId="0" fontId="9" fillId="3" borderId="31" xfId="60" applyFont="1" applyFill="1" applyBorder="1" applyAlignment="1">
      <alignment horizontal="center" vertical="center"/>
    </xf>
    <xf numFmtId="0" fontId="121" fillId="3" borderId="24" xfId="60" applyFont="1" applyFill="1" applyBorder="1" applyAlignment="1">
      <alignment horizontal="center" vertical="center" wrapText="1"/>
    </xf>
    <xf numFmtId="0" fontId="9" fillId="3" borderId="25" xfId="60" applyFont="1" applyFill="1" applyBorder="1" applyAlignment="1">
      <alignment horizontal="center" vertical="center" wrapText="1"/>
    </xf>
    <xf numFmtId="0" fontId="9" fillId="3" borderId="0" xfId="60" applyFont="1" applyFill="1" applyAlignment="1">
      <alignment horizontal="center" vertical="center" wrapText="1"/>
    </xf>
    <xf numFmtId="0" fontId="9" fillId="3" borderId="27" xfId="60" applyFont="1" applyFill="1" applyBorder="1" applyAlignment="1">
      <alignment horizontal="center" vertical="center" wrapText="1"/>
    </xf>
    <xf numFmtId="0" fontId="9" fillId="3" borderId="28" xfId="60" applyFont="1" applyFill="1" applyBorder="1" applyAlignment="1">
      <alignment horizontal="center" vertical="center" wrapText="1"/>
    </xf>
    <xf numFmtId="0" fontId="9" fillId="3" borderId="32" xfId="60" applyFont="1" applyFill="1" applyBorder="1" applyAlignment="1">
      <alignment horizontal="center" vertical="center" wrapText="1"/>
    </xf>
    <xf numFmtId="0" fontId="9" fillId="0" borderId="15" xfId="60" applyFont="1" applyBorder="1" applyAlignment="1">
      <alignment horizontal="left" vertical="center"/>
    </xf>
    <xf numFmtId="0" fontId="9" fillId="0" borderId="13" xfId="60" applyFont="1" applyBorder="1" applyAlignment="1">
      <alignment horizontal="left" vertical="center"/>
    </xf>
    <xf numFmtId="0" fontId="122" fillId="20" borderId="5" xfId="60" applyFont="1" applyFill="1" applyBorder="1" applyAlignment="1">
      <alignment horizontal="center" vertical="center"/>
    </xf>
    <xf numFmtId="0" fontId="9" fillId="20" borderId="6" xfId="60" applyFont="1" applyFill="1" applyBorder="1" applyAlignment="1">
      <alignment horizontal="center" vertical="center"/>
    </xf>
    <xf numFmtId="0" fontId="9" fillId="20" borderId="7" xfId="60" applyFont="1" applyFill="1" applyBorder="1" applyAlignment="1">
      <alignment horizontal="center" vertical="center"/>
    </xf>
    <xf numFmtId="0" fontId="86" fillId="19" borderId="26" xfId="60" applyFont="1" applyFill="1" applyBorder="1" applyAlignment="1">
      <alignment horizontal="left" wrapText="1"/>
    </xf>
    <xf numFmtId="0" fontId="86" fillId="19" borderId="0" xfId="60" applyFont="1" applyFill="1" applyAlignment="1">
      <alignment horizontal="left" wrapText="1"/>
    </xf>
    <xf numFmtId="0" fontId="72" fillId="0" borderId="5" xfId="0" applyFont="1" applyBorder="1" applyAlignment="1">
      <alignment horizontal="center" vertical="center"/>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2" fillId="0" borderId="32" xfId="0" applyFont="1" applyBorder="1" applyAlignment="1">
      <alignment horizontal="center" vertical="center"/>
    </xf>
    <xf numFmtId="0" fontId="72" fillId="0" borderId="20" xfId="0" applyFont="1" applyBorder="1" applyAlignment="1">
      <alignment horizontal="left" vertical="center"/>
    </xf>
    <xf numFmtId="15" fontId="72" fillId="0" borderId="48" xfId="0" applyNumberFormat="1" applyFont="1" applyBorder="1" applyAlignment="1">
      <alignment horizontal="center" vertical="center"/>
    </xf>
    <xf numFmtId="15" fontId="72" fillId="0" borderId="24" xfId="0" applyNumberFormat="1" applyFont="1" applyBorder="1" applyAlignment="1">
      <alignment horizontal="center" vertical="center"/>
    </xf>
    <xf numFmtId="15" fontId="72" fillId="0" borderId="25" xfId="0" applyNumberFormat="1" applyFont="1" applyBorder="1" applyAlignment="1">
      <alignment horizontal="center" vertical="center"/>
    </xf>
    <xf numFmtId="15" fontId="72" fillId="0" borderId="51" xfId="0" applyNumberFormat="1" applyFont="1" applyBorder="1" applyAlignment="1">
      <alignment horizontal="center" vertical="center"/>
    </xf>
    <xf numFmtId="15" fontId="72" fillId="0" borderId="0" xfId="0" applyNumberFormat="1" applyFont="1" applyAlignment="1">
      <alignment horizontal="center" vertical="center"/>
    </xf>
    <xf numFmtId="15" fontId="72" fillId="0" borderId="27" xfId="0" applyNumberFormat="1" applyFont="1" applyBorder="1" applyAlignment="1">
      <alignment horizontal="center" vertical="center"/>
    </xf>
    <xf numFmtId="15" fontId="72" fillId="0" borderId="55" xfId="0" applyNumberFormat="1" applyFont="1" applyBorder="1" applyAlignment="1">
      <alignment horizontal="center" vertical="center"/>
    </xf>
    <xf numFmtId="15" fontId="72" fillId="0" borderId="28" xfId="0" applyNumberFormat="1" applyFont="1" applyBorder="1" applyAlignment="1">
      <alignment horizontal="center" vertical="center"/>
    </xf>
    <xf numFmtId="15" fontId="72" fillId="0" borderId="32" xfId="0" applyNumberFormat="1" applyFont="1" applyBorder="1" applyAlignment="1">
      <alignment horizontal="center" vertical="center"/>
    </xf>
    <xf numFmtId="0" fontId="72" fillId="0" borderId="49" xfId="0" applyFont="1" applyBorder="1" applyAlignment="1">
      <alignment horizontal="center" vertical="center"/>
    </xf>
    <xf numFmtId="0" fontId="72" fillId="0" borderId="52" xfId="0" applyFont="1" applyBorder="1" applyAlignment="1">
      <alignment horizontal="center" vertical="center"/>
    </xf>
    <xf numFmtId="0" fontId="72" fillId="0" borderId="56" xfId="0" applyFont="1" applyBorder="1" applyAlignment="1">
      <alignment horizontal="center" vertical="center"/>
    </xf>
    <xf numFmtId="0" fontId="72" fillId="0" borderId="14" xfId="0" applyFont="1" applyBorder="1" applyAlignment="1">
      <alignment horizontal="left" vertical="center"/>
    </xf>
    <xf numFmtId="0" fontId="72" fillId="0" borderId="54" xfId="0" applyFont="1" applyBorder="1" applyAlignment="1">
      <alignment horizontal="left" vertical="center"/>
    </xf>
    <xf numFmtId="0" fontId="27" fillId="0" borderId="24" xfId="0" applyFont="1" applyBorder="1" applyAlignment="1">
      <alignment horizontal="left"/>
    </xf>
    <xf numFmtId="0" fontId="27" fillId="0" borderId="33" xfId="0" applyFont="1" applyBorder="1" applyAlignment="1">
      <alignment horizontal="center"/>
    </xf>
    <xf numFmtId="0" fontId="27" fillId="0" borderId="34" xfId="0" applyFont="1" applyBorder="1" applyAlignment="1">
      <alignment horizontal="center"/>
    </xf>
  </cellXfs>
  <cellStyles count="6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A033945E-EC9D-472C-9D7F-837500E21901}"/>
    <cellStyle name="Normal 7 2" xfId="65" xr:uid="{DB74756F-128F-44F4-B52A-57A08E4FFEA4}"/>
    <cellStyle name="Normal 7 2 2" xfId="64" xr:uid="{93D6E199-3B1F-426E-800E-06080A1FCE9F}"/>
    <cellStyle name="Percent [2]" xfId="37" xr:uid="{00000000-0005-0000-0000-000026000000}"/>
    <cellStyle name="Percent 2" xfId="38" xr:uid="{00000000-0005-0000-0000-000027000000}"/>
    <cellStyle name="Percent 2 2" xfId="39" xr:uid="{00000000-0005-0000-0000-000028000000}"/>
    <cellStyle name="Percent 2 3" xfId="40" xr:uid="{00000000-0005-0000-0000-000029000000}"/>
    <cellStyle name="Percent 3" xfId="41" xr:uid="{00000000-0005-0000-0000-00002A000000}"/>
    <cellStyle name="SAPBEXstdData" xfId="42" xr:uid="{00000000-0005-0000-0000-00002B000000}"/>
    <cellStyle name="SAPBEXstdItem" xfId="43" xr:uid="{00000000-0005-0000-0000-00002C000000}"/>
    <cellStyle name="Style 1" xfId="44" xr:uid="{00000000-0005-0000-0000-00002D000000}"/>
    <cellStyle name="Times New Roman" xfId="45" xr:uid="{00000000-0005-0000-0000-00002E000000}"/>
    <cellStyle name="Total 2" xfId="46" xr:uid="{00000000-0005-0000-0000-00002F000000}"/>
    <cellStyle name="Обычный_Лист1" xfId="47" xr:uid="{00000000-0005-0000-0000-000030000000}"/>
    <cellStyle name="똿뗦먛귟 [0.00]_PRODUCT DETAIL Q1" xfId="48" xr:uid="{00000000-0005-0000-0000-000031000000}"/>
    <cellStyle name="똿뗦먛귟_PRODUCT DETAIL Q1" xfId="49" xr:uid="{00000000-0005-0000-0000-000032000000}"/>
    <cellStyle name="믅됞 [0.00]_PRODUCT DETAIL Q1" xfId="50" xr:uid="{00000000-0005-0000-0000-000033000000}"/>
    <cellStyle name="믅됞_PRODUCT DETAIL Q1" xfId="51" xr:uid="{00000000-0005-0000-0000-000034000000}"/>
    <cellStyle name="백분율_HOBONG" xfId="52" xr:uid="{00000000-0005-0000-0000-000035000000}"/>
    <cellStyle name="뷭?_BOOKSHIP" xfId="53" xr:uid="{00000000-0005-0000-0000-000036000000}"/>
    <cellStyle name="콤마 [0]_1202" xfId="54" xr:uid="{00000000-0005-0000-0000-000037000000}"/>
    <cellStyle name="콤마_1202" xfId="55" xr:uid="{00000000-0005-0000-0000-000038000000}"/>
    <cellStyle name="통화 [0]_1202" xfId="56" xr:uid="{00000000-0005-0000-0000-000039000000}"/>
    <cellStyle name="통화_1202" xfId="57" xr:uid="{00000000-0005-0000-0000-00003A000000}"/>
    <cellStyle name="표준_(정보부문)월별인원계획" xfId="58" xr:uid="{00000000-0005-0000-0000-00003B000000}"/>
    <cellStyle name="一般 2 2" xfId="62" xr:uid="{63B05B11-5975-4127-85F2-D84A59CC69C5}"/>
    <cellStyle name="一般 2 3" xfId="61" xr:uid="{21015D96-6801-4485-96CD-B806F35005E5}"/>
    <cellStyle name="一般 4" xfId="63" xr:uid="{418388AE-7341-4F6D-96FF-0457DDD06C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12</xdr:col>
      <xdr:colOff>190501</xdr:colOff>
      <xdr:row>5</xdr:row>
      <xdr:rowOff>187407</xdr:rowOff>
    </xdr:from>
    <xdr:to>
      <xdr:col>15</xdr:col>
      <xdr:colOff>1298865</xdr:colOff>
      <xdr:row>7</xdr:row>
      <xdr:rowOff>710046</xdr:rowOff>
    </xdr:to>
    <xdr:pic>
      <xdr:nvPicPr>
        <xdr:cNvPr id="2" name="Picture 1">
          <a:extLst>
            <a:ext uri="{FF2B5EF4-FFF2-40B4-BE49-F238E27FC236}">
              <a16:creationId xmlns:a16="http://schemas.microsoft.com/office/drawing/2014/main" id="{7EB912E1-23D6-49B8-86D2-387B81BA3ED6}"/>
            </a:ext>
          </a:extLst>
        </xdr:cNvPr>
        <xdr:cNvPicPr>
          <a:picLocks noChangeAspect="1"/>
        </xdr:cNvPicPr>
      </xdr:nvPicPr>
      <xdr:blipFill>
        <a:blip xmlns:r="http://schemas.openxmlformats.org/officeDocument/2006/relationships" r:embed="rId1"/>
        <a:stretch>
          <a:fillRect/>
        </a:stretch>
      </xdr:blipFill>
      <xdr:spPr>
        <a:xfrm>
          <a:off x="15343910" y="1919225"/>
          <a:ext cx="4450773" cy="1977366"/>
        </a:xfrm>
        <a:prstGeom prst="rect">
          <a:avLst/>
        </a:prstGeom>
      </xdr:spPr>
    </xdr:pic>
    <xdr:clientData/>
  </xdr:twoCellAnchor>
  <xdr:twoCellAnchor editAs="oneCell">
    <xdr:from>
      <xdr:col>10</xdr:col>
      <xdr:colOff>329046</xdr:colOff>
      <xdr:row>77</xdr:row>
      <xdr:rowOff>1108364</xdr:rowOff>
    </xdr:from>
    <xdr:to>
      <xdr:col>15</xdr:col>
      <xdr:colOff>248456</xdr:colOff>
      <xdr:row>108</xdr:row>
      <xdr:rowOff>100225</xdr:rowOff>
    </xdr:to>
    <xdr:pic>
      <xdr:nvPicPr>
        <xdr:cNvPr id="4" name="Picture 3">
          <a:extLst>
            <a:ext uri="{FF2B5EF4-FFF2-40B4-BE49-F238E27FC236}">
              <a16:creationId xmlns:a16="http://schemas.microsoft.com/office/drawing/2014/main" id="{D2695164-AE60-E57E-1B7F-0184B9CE6DC5}"/>
            </a:ext>
          </a:extLst>
        </xdr:cNvPr>
        <xdr:cNvPicPr>
          <a:picLocks noChangeAspect="1"/>
        </xdr:cNvPicPr>
      </xdr:nvPicPr>
      <xdr:blipFill>
        <a:blip xmlns:r="http://schemas.openxmlformats.org/officeDocument/2006/relationships" r:embed="rId2"/>
        <a:stretch>
          <a:fillRect/>
        </a:stretch>
      </xdr:blipFill>
      <xdr:spPr>
        <a:xfrm>
          <a:off x="13213773" y="35000046"/>
          <a:ext cx="5772956" cy="4620270"/>
        </a:xfrm>
        <a:prstGeom prst="rect">
          <a:avLst/>
        </a:prstGeom>
      </xdr:spPr>
    </xdr:pic>
    <xdr:clientData/>
  </xdr:twoCellAnchor>
  <xdr:twoCellAnchor editAs="oneCell">
    <xdr:from>
      <xdr:col>10</xdr:col>
      <xdr:colOff>692728</xdr:colOff>
      <xdr:row>67</xdr:row>
      <xdr:rowOff>398317</xdr:rowOff>
    </xdr:from>
    <xdr:to>
      <xdr:col>15</xdr:col>
      <xdr:colOff>535927</xdr:colOff>
      <xdr:row>76</xdr:row>
      <xdr:rowOff>1551535</xdr:rowOff>
    </xdr:to>
    <xdr:pic>
      <xdr:nvPicPr>
        <xdr:cNvPr id="5" name="Picture 4">
          <a:extLst>
            <a:ext uri="{FF2B5EF4-FFF2-40B4-BE49-F238E27FC236}">
              <a16:creationId xmlns:a16="http://schemas.microsoft.com/office/drawing/2014/main" id="{582522A2-375A-F98C-BE50-CED65189CB00}"/>
            </a:ext>
          </a:extLst>
        </xdr:cNvPr>
        <xdr:cNvPicPr>
          <a:picLocks noChangeAspect="1"/>
        </xdr:cNvPicPr>
      </xdr:nvPicPr>
      <xdr:blipFill>
        <a:blip xmlns:r="http://schemas.openxmlformats.org/officeDocument/2006/relationships" r:embed="rId3"/>
        <a:stretch>
          <a:fillRect/>
        </a:stretch>
      </xdr:blipFill>
      <xdr:spPr>
        <a:xfrm>
          <a:off x="13577455" y="28782817"/>
          <a:ext cx="5696745" cy="496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2628900</xdr:colOff>
      <xdr:row>17</xdr:row>
      <xdr:rowOff>838200</xdr:rowOff>
    </xdr:from>
    <xdr:to>
      <xdr:col>1</xdr:col>
      <xdr:colOff>11399520</xdr:colOff>
      <xdr:row>17</xdr:row>
      <xdr:rowOff>4266154</xdr:rowOff>
    </xdr:to>
    <xdr:pic>
      <xdr:nvPicPr>
        <xdr:cNvPr id="5" name="Picture 4" descr="A white rectangular sign with black text&#10;&#10;Description automatically generated">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7696200" y="26022300"/>
          <a:ext cx="8770620" cy="3427954"/>
        </a:xfrm>
        <a:prstGeom prst="rect">
          <a:avLst/>
        </a:prstGeom>
      </xdr:spPr>
    </xdr:pic>
    <xdr:clientData/>
  </xdr:twoCellAnchor>
  <xdr:twoCellAnchor editAs="oneCell">
    <xdr:from>
      <xdr:col>1</xdr:col>
      <xdr:colOff>4457701</xdr:colOff>
      <xdr:row>19</xdr:row>
      <xdr:rowOff>152401</xdr:rowOff>
    </xdr:from>
    <xdr:to>
      <xdr:col>1</xdr:col>
      <xdr:colOff>9410701</xdr:colOff>
      <xdr:row>19</xdr:row>
      <xdr:rowOff>3412603</xdr:rowOff>
    </xdr:to>
    <xdr:pic>
      <xdr:nvPicPr>
        <xdr:cNvPr id="6" name="Picture 5" descr="A black line with black text&#10;&#10;Description automatically generated with medium confidenc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25001" y="31242001"/>
          <a:ext cx="4953000" cy="3260202"/>
        </a:xfrm>
        <a:prstGeom prst="rect">
          <a:avLst/>
        </a:prstGeom>
      </xdr:spPr>
    </xdr:pic>
    <xdr:clientData/>
  </xdr:twoCellAnchor>
  <xdr:twoCellAnchor editAs="oneCell">
    <xdr:from>
      <xdr:col>1</xdr:col>
      <xdr:colOff>3600450</xdr:colOff>
      <xdr:row>13</xdr:row>
      <xdr:rowOff>381000</xdr:rowOff>
    </xdr:from>
    <xdr:to>
      <xdr:col>1</xdr:col>
      <xdr:colOff>11572875</xdr:colOff>
      <xdr:row>13</xdr:row>
      <xdr:rowOff>3334210</xdr:rowOff>
    </xdr:to>
    <xdr:pic>
      <xdr:nvPicPr>
        <xdr:cNvPr id="4" name="Picture 3" descr="A white and black label with black text&#10;&#10;Description automatically generated">
          <a:extLst>
            <a:ext uri="{FF2B5EF4-FFF2-40B4-BE49-F238E27FC236}">
              <a16:creationId xmlns:a16="http://schemas.microsoft.com/office/drawing/2014/main" id="{9610AF96-A9E6-6251-9857-D42D1A639E1C}"/>
            </a:ext>
          </a:extLst>
        </xdr:cNvPr>
        <xdr:cNvPicPr>
          <a:picLocks noChangeAspect="1"/>
        </xdr:cNvPicPr>
      </xdr:nvPicPr>
      <xdr:blipFill>
        <a:blip xmlns:r="http://schemas.openxmlformats.org/officeDocument/2006/relationships" r:embed="rId3"/>
        <a:stretch>
          <a:fillRect/>
        </a:stretch>
      </xdr:blipFill>
      <xdr:spPr>
        <a:xfrm>
          <a:off x="8801100" y="21069300"/>
          <a:ext cx="7972425" cy="2953210"/>
        </a:xfrm>
        <a:prstGeom prst="rect">
          <a:avLst/>
        </a:prstGeom>
      </xdr:spPr>
    </xdr:pic>
    <xdr:clientData/>
  </xdr:twoCellAnchor>
  <xdr:twoCellAnchor editAs="oneCell">
    <xdr:from>
      <xdr:col>1</xdr:col>
      <xdr:colOff>4381500</xdr:colOff>
      <xdr:row>15</xdr:row>
      <xdr:rowOff>452437</xdr:rowOff>
    </xdr:from>
    <xdr:to>
      <xdr:col>1</xdr:col>
      <xdr:colOff>9210322</xdr:colOff>
      <xdr:row>15</xdr:row>
      <xdr:rowOff>3214687</xdr:rowOff>
    </xdr:to>
    <xdr:pic>
      <xdr:nvPicPr>
        <xdr:cNvPr id="8" name="Picture 7" descr="A white sign with black text&#10;&#10;Description automatically generated">
          <a:extLst>
            <a:ext uri="{FF2B5EF4-FFF2-40B4-BE49-F238E27FC236}">
              <a16:creationId xmlns:a16="http://schemas.microsoft.com/office/drawing/2014/main" id="{9AFD80B5-FB73-4300-8336-88F9F2777F95}"/>
            </a:ext>
          </a:extLst>
        </xdr:cNvPr>
        <xdr:cNvPicPr>
          <a:picLocks noChangeAspect="1"/>
        </xdr:cNvPicPr>
      </xdr:nvPicPr>
      <xdr:blipFill>
        <a:blip xmlns:r="http://schemas.openxmlformats.org/officeDocument/2006/relationships" r:embed="rId4"/>
        <a:stretch>
          <a:fillRect/>
        </a:stretch>
      </xdr:blipFill>
      <xdr:spPr>
        <a:xfrm rot="5400000">
          <a:off x="10463036" y="25660526"/>
          <a:ext cx="2762250" cy="4828822"/>
        </a:xfrm>
        <a:prstGeom prst="rect">
          <a:avLst/>
        </a:prstGeom>
      </xdr:spPr>
    </xdr:pic>
    <xdr:clientData/>
  </xdr:twoCellAnchor>
  <xdr:twoCellAnchor>
    <xdr:from>
      <xdr:col>1</xdr:col>
      <xdr:colOff>11191877</xdr:colOff>
      <xdr:row>0</xdr:row>
      <xdr:rowOff>619125</xdr:rowOff>
    </xdr:from>
    <xdr:to>
      <xdr:col>1</xdr:col>
      <xdr:colOff>14644689</xdr:colOff>
      <xdr:row>3</xdr:row>
      <xdr:rowOff>438622</xdr:rowOff>
    </xdr:to>
    <xdr:pic>
      <xdr:nvPicPr>
        <xdr:cNvPr id="2" name="Picture 1">
          <a:extLst>
            <a:ext uri="{FF2B5EF4-FFF2-40B4-BE49-F238E27FC236}">
              <a16:creationId xmlns:a16="http://schemas.microsoft.com/office/drawing/2014/main" id="{B9F4C1FF-CBF6-4E61-9408-E2F9F8C4E95E}"/>
            </a:ext>
          </a:extLst>
        </xdr:cNvPr>
        <xdr:cNvPicPr>
          <a:picLocks noChangeAspect="1"/>
        </xdr:cNvPicPr>
      </xdr:nvPicPr>
      <xdr:blipFill>
        <a:blip xmlns:r="http://schemas.openxmlformats.org/officeDocument/2006/relationships" r:embed="rId5"/>
        <a:stretch>
          <a:fillRect/>
        </a:stretch>
      </xdr:blipFill>
      <xdr:spPr>
        <a:xfrm>
          <a:off x="16240127" y="619125"/>
          <a:ext cx="3452812" cy="15339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357574</xdr:colOff>
      <xdr:row>1</xdr:row>
      <xdr:rowOff>108713</xdr:rowOff>
    </xdr:from>
    <xdr:to>
      <xdr:col>13</xdr:col>
      <xdr:colOff>602931</xdr:colOff>
      <xdr:row>3</xdr:row>
      <xdr:rowOff>136480</xdr:rowOff>
    </xdr:to>
    <xdr:pic>
      <xdr:nvPicPr>
        <xdr:cNvPr id="2" name="Picture 1">
          <a:extLst>
            <a:ext uri="{FF2B5EF4-FFF2-40B4-BE49-F238E27FC236}">
              <a16:creationId xmlns:a16="http://schemas.microsoft.com/office/drawing/2014/main" id="{CA75381E-67AE-43C0-AA15-6AE221E238AF}"/>
            </a:ext>
          </a:extLst>
        </xdr:cNvPr>
        <xdr:cNvPicPr>
          <a:picLocks noChangeAspect="1"/>
        </xdr:cNvPicPr>
      </xdr:nvPicPr>
      <xdr:blipFill>
        <a:blip xmlns:r="http://schemas.openxmlformats.org/officeDocument/2006/relationships" r:embed="rId1"/>
        <a:stretch>
          <a:fillRect/>
        </a:stretch>
      </xdr:blipFill>
      <xdr:spPr>
        <a:xfrm>
          <a:off x="10034974" y="306833"/>
          <a:ext cx="2112257" cy="424007"/>
        </a:xfrm>
        <a:prstGeom prst="rect">
          <a:avLst/>
        </a:prstGeom>
      </xdr:spPr>
    </xdr:pic>
    <xdr:clientData/>
  </xdr:twoCellAnchor>
  <xdr:oneCellAnchor>
    <xdr:from>
      <xdr:col>5</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DDA6A41-6551-4A3E-8AD7-00340B427D5B}"/>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D54F3D3F-F189-467F-8C0A-BAFBCA9ACE49}"/>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1E0E2136-5E36-4C24-872D-E61628B1593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4841AE5F-5949-4546-AD62-28F19BF5B177}"/>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50A0DA3F-B3D7-443C-887A-4A16D7483A80}"/>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5413C932-0894-4E72-9F0F-F3C95ADA1DD8}"/>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636B68B-C3EA-412B-B8F4-3C0A58EDC71D}"/>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3621F42F-566B-4135-A7D4-E79FEBE7D506}"/>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2D257116-D4B7-448C-AE54-B2C331C24090}"/>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80388A0-16F2-4890-A519-32E8D8B4D5FA}"/>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A97A4A2B-8D6A-4CA6-A8DD-4C3A513F87E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847C5F59-5E7D-4520-8DA8-48FDE107B59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60813948-B573-4C64-A4DA-F3F2989136E5}"/>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3962BA4A-7C7E-446F-AB9F-784E5ADD821B}"/>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C28BEDC7-D1E7-4890-ABE6-7EE535EAF64F}"/>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44FBBBA0-297A-4D43-B797-95F7FB40BF17}"/>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7B5EDEDA-2DBF-439A-A58C-AF9BE4B162E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22472B2E-90EF-4DC8-B901-4A9D28B2FCA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6D31E0F8-5641-404E-976E-D343BDD45EBC}"/>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9ABBD201-E267-4F3C-8066-D00AA3F47D26}"/>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7BFDE547-53E7-4003-9985-83A76678738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6368809D-26C2-4C2C-934F-8EDE362B1648}"/>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7CE7F64E-2637-498C-A553-23422D562F9E}"/>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FBE1B165-CB4A-4901-98FD-154538702CDD}"/>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19</xdr:col>
      <xdr:colOff>388620</xdr:colOff>
      <xdr:row>3</xdr:row>
      <xdr:rowOff>165099</xdr:rowOff>
    </xdr:to>
    <xdr:pic>
      <xdr:nvPicPr>
        <xdr:cNvPr id="2" name="Picture 1">
          <a:extLst>
            <a:ext uri="{FF2B5EF4-FFF2-40B4-BE49-F238E27FC236}">
              <a16:creationId xmlns:a16="http://schemas.microsoft.com/office/drawing/2014/main" id="{D8FB4F47-A049-4B57-8904-74D363E85527}"/>
            </a:ext>
          </a:extLst>
        </xdr:cNvPr>
        <xdr:cNvPicPr>
          <a:picLocks noChangeAspect="1"/>
        </xdr:cNvPicPr>
      </xdr:nvPicPr>
      <xdr:blipFill>
        <a:blip xmlns:r="http://schemas.openxmlformats.org/officeDocument/2006/relationships" r:embed="rId1"/>
        <a:stretch>
          <a:fillRect/>
        </a:stretch>
      </xdr:blipFill>
      <xdr:spPr>
        <a:xfrm>
          <a:off x="11643360" y="324768"/>
          <a:ext cx="2110740" cy="434691"/>
        </a:xfrm>
        <a:prstGeom prst="rect">
          <a:avLst/>
        </a:prstGeom>
      </xdr:spPr>
    </xdr:pic>
    <xdr:clientData/>
  </xdr:twoCellAnchor>
  <xdr:oneCellAnchor>
    <xdr:from>
      <xdr:col>18</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1C9B7D68-E02B-4A0C-930E-6B2DFF7C1EF3}"/>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A25F3931-0A00-425C-9A71-7D346DB08688}"/>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C16ED3E7-5ECB-4647-A911-B6EC601BD545}"/>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F116A015-302B-4501-9447-3E81A0600932}"/>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BB93EFE7-B67B-42E0-9B75-53E696D22005}"/>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FCA84B1D-60A1-4699-956C-93200E4BB461}"/>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098F1C7-A88E-4BDD-AAB3-F3B0AF4C446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73295A93-CD71-4799-A8C1-D65E9C645BE7}"/>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735129D4-0D2E-4C91-9249-4ECCB3F109FE}"/>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14A98F7C-BF60-4419-AB68-BA691C75CAC8}"/>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12A114B4-E7D9-4EA8-8D07-2E8707D36AB8}"/>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152E8FF9-80C1-40CF-898C-FC5D077B82A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63500</xdr:colOff>
      <xdr:row>1</xdr:row>
      <xdr:rowOff>35990</xdr:rowOff>
    </xdr:from>
    <xdr:to>
      <xdr:col>14</xdr:col>
      <xdr:colOff>269517</xdr:colOff>
      <xdr:row>4</xdr:row>
      <xdr:rowOff>88899</xdr:rowOff>
    </xdr:to>
    <xdr:pic>
      <xdr:nvPicPr>
        <xdr:cNvPr id="2" name="Picture 1">
          <a:extLst>
            <a:ext uri="{FF2B5EF4-FFF2-40B4-BE49-F238E27FC236}">
              <a16:creationId xmlns:a16="http://schemas.microsoft.com/office/drawing/2014/main" id="{DFCE3892-B233-4970-92A5-187C9C01D61D}"/>
            </a:ext>
          </a:extLst>
        </xdr:cNvPr>
        <xdr:cNvPicPr>
          <a:picLocks noChangeAspect="1"/>
        </xdr:cNvPicPr>
      </xdr:nvPicPr>
      <xdr:blipFill>
        <a:blip xmlns:r="http://schemas.openxmlformats.org/officeDocument/2006/relationships" r:embed="rId1"/>
        <a:stretch>
          <a:fillRect/>
        </a:stretch>
      </xdr:blipFill>
      <xdr:spPr>
        <a:xfrm>
          <a:off x="13672820" y="241730"/>
          <a:ext cx="1303297" cy="647269"/>
        </a:xfrm>
        <a:prstGeom prst="rect">
          <a:avLst/>
        </a:prstGeom>
      </xdr:spPr>
    </xdr:pic>
    <xdr:clientData/>
  </xdr:twoCellAnchor>
  <xdr:twoCellAnchor editAs="oneCell">
    <xdr:from>
      <xdr:col>21</xdr:col>
      <xdr:colOff>462531</xdr:colOff>
      <xdr:row>83</xdr:row>
      <xdr:rowOff>188148</xdr:rowOff>
    </xdr:from>
    <xdr:to>
      <xdr:col>31</xdr:col>
      <xdr:colOff>3452</xdr:colOff>
      <xdr:row>112</xdr:row>
      <xdr:rowOff>98239</xdr:rowOff>
    </xdr:to>
    <xdr:pic>
      <xdr:nvPicPr>
        <xdr:cNvPr id="3" name="Picture 2">
          <a:extLst>
            <a:ext uri="{FF2B5EF4-FFF2-40B4-BE49-F238E27FC236}">
              <a16:creationId xmlns:a16="http://schemas.microsoft.com/office/drawing/2014/main" id="{3C549909-766B-4840-A2BD-87E5FB2F8340}"/>
            </a:ext>
          </a:extLst>
        </xdr:cNvPr>
        <xdr:cNvPicPr>
          <a:picLocks noChangeAspect="1"/>
        </xdr:cNvPicPr>
      </xdr:nvPicPr>
      <xdr:blipFill>
        <a:blip xmlns:r="http://schemas.openxmlformats.org/officeDocument/2006/relationships" r:embed="rId2"/>
        <a:stretch>
          <a:fillRect/>
        </a:stretch>
      </xdr:blipFill>
      <xdr:spPr>
        <a:xfrm>
          <a:off x="21981411" y="23855868"/>
          <a:ext cx="7465721" cy="5655571"/>
        </a:xfrm>
        <a:prstGeom prst="rect">
          <a:avLst/>
        </a:prstGeom>
      </xdr:spPr>
    </xdr:pic>
    <xdr:clientData/>
  </xdr:twoCellAnchor>
  <xdr:twoCellAnchor editAs="oneCell">
    <xdr:from>
      <xdr:col>0</xdr:col>
      <xdr:colOff>297901</xdr:colOff>
      <xdr:row>33</xdr:row>
      <xdr:rowOff>18250</xdr:rowOff>
    </xdr:from>
    <xdr:to>
      <xdr:col>1</xdr:col>
      <xdr:colOff>3457670</xdr:colOff>
      <xdr:row>47</xdr:row>
      <xdr:rowOff>193801</xdr:rowOff>
    </xdr:to>
    <xdr:pic>
      <xdr:nvPicPr>
        <xdr:cNvPr id="4" name="Picture 3">
          <a:extLst>
            <a:ext uri="{FF2B5EF4-FFF2-40B4-BE49-F238E27FC236}">
              <a16:creationId xmlns:a16="http://schemas.microsoft.com/office/drawing/2014/main" id="{67E77CA2-1AAE-4A70-9695-F86072043372}"/>
            </a:ext>
          </a:extLst>
        </xdr:cNvPr>
        <xdr:cNvPicPr>
          <a:picLocks noChangeAspect="1"/>
        </xdr:cNvPicPr>
      </xdr:nvPicPr>
      <xdr:blipFill>
        <a:blip xmlns:r="http://schemas.openxmlformats.org/officeDocument/2006/relationships" r:embed="rId3"/>
        <a:stretch>
          <a:fillRect/>
        </a:stretch>
      </xdr:blipFill>
      <xdr:spPr>
        <a:xfrm>
          <a:off x="297901" y="13764730"/>
          <a:ext cx="3982729" cy="2949231"/>
        </a:xfrm>
        <a:prstGeom prst="rect">
          <a:avLst/>
        </a:prstGeom>
      </xdr:spPr>
    </xdr:pic>
    <xdr:clientData/>
  </xdr:twoCellAnchor>
  <xdr:twoCellAnchor editAs="oneCell">
    <xdr:from>
      <xdr:col>1</xdr:col>
      <xdr:colOff>3758004</xdr:colOff>
      <xdr:row>33</xdr:row>
      <xdr:rowOff>15678</xdr:rowOff>
    </xdr:from>
    <xdr:to>
      <xdr:col>3</xdr:col>
      <xdr:colOff>309251</xdr:colOff>
      <xdr:row>48</xdr:row>
      <xdr:rowOff>9208</xdr:rowOff>
    </xdr:to>
    <xdr:pic>
      <xdr:nvPicPr>
        <xdr:cNvPr id="5" name="Picture 4">
          <a:extLst>
            <a:ext uri="{FF2B5EF4-FFF2-40B4-BE49-F238E27FC236}">
              <a16:creationId xmlns:a16="http://schemas.microsoft.com/office/drawing/2014/main" id="{7F01C9C0-6053-498F-AE8A-87D3D19A7BEC}"/>
            </a:ext>
          </a:extLst>
        </xdr:cNvPr>
        <xdr:cNvPicPr>
          <a:picLocks noChangeAspect="1"/>
        </xdr:cNvPicPr>
      </xdr:nvPicPr>
      <xdr:blipFill>
        <a:blip xmlns:r="http://schemas.openxmlformats.org/officeDocument/2006/relationships" r:embed="rId2"/>
        <a:stretch>
          <a:fillRect/>
        </a:stretch>
      </xdr:blipFill>
      <xdr:spPr>
        <a:xfrm>
          <a:off x="4580964" y="13762158"/>
          <a:ext cx="4056947" cy="29653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296546</xdr:colOff>
      <xdr:row>0</xdr:row>
      <xdr:rowOff>167923</xdr:rowOff>
    </xdr:from>
    <xdr:to>
      <xdr:col>17</xdr:col>
      <xdr:colOff>381423</xdr:colOff>
      <xdr:row>3</xdr:row>
      <xdr:rowOff>79374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806306" y="167923"/>
          <a:ext cx="1845097" cy="437231"/>
        </a:xfrm>
        <a:prstGeom prst="rect">
          <a:avLst/>
        </a:prstGeom>
      </xdr:spPr>
    </xdr:pic>
    <xdr:clientData/>
  </xdr:twoCellAnchor>
  <xdr:twoCellAnchor editAs="oneCell">
    <xdr:from>
      <xdr:col>18</xdr:col>
      <xdr:colOff>30481</xdr:colOff>
      <xdr:row>0</xdr:row>
      <xdr:rowOff>60960</xdr:rowOff>
    </xdr:from>
    <xdr:to>
      <xdr:col>18</xdr:col>
      <xdr:colOff>727499</xdr:colOff>
      <xdr:row>3</xdr:row>
      <xdr:rowOff>145211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757661" y="60960"/>
          <a:ext cx="697018" cy="610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MAI\BCThue\Nam%202009\Tu%20van%20ke%20toan\Monthly%20report%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Documents%20and%20Settings\ThuTo\Desktop\Unavailable\COST_PRICE_Gament.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 Id="rId1"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CUTTING DOCKET"/>
      <sheetName val="2. TRIM CARD "/>
      <sheetName val="POM"/>
      <sheetName val="COVERSHEET (2)"/>
      <sheetName val="GRADING FOR PROTO "/>
      <sheetName val="SAMPLE MEASURES (2)"/>
      <sheetName val="COVERSHEET"/>
      <sheetName val="FORM SIGN"/>
      <sheetName val="3. ĐỊNH VỊ HÌNH IN.THÊU"/>
      <sheetName val="4. THÔNG SỐ SẢN XUẤT"/>
    </sheetNames>
    <sheetDataSet>
      <sheetData sheetId="0"/>
      <sheetData sheetId="1"/>
      <sheetData sheetId="2"/>
      <sheetData sheetId="3">
        <row r="1">
          <cell r="A1" t="str">
            <v>Season</v>
          </cell>
          <cell r="B1" t="str">
            <v>WINTER 24</v>
          </cell>
          <cell r="C1" t="str">
            <v>Date Created</v>
          </cell>
          <cell r="D1" t="str">
            <v>10/11/23. ER</v>
          </cell>
          <cell r="E1" t="str">
            <v>00/00/2023</v>
          </cell>
          <cell r="G1" t="str">
            <v>Proto Recieved</v>
          </cell>
          <cell r="I1" t="str">
            <v>00/00/2023</v>
          </cell>
        </row>
        <row r="2">
          <cell r="A2" t="str">
            <v>Style Name</v>
          </cell>
          <cell r="B2" t="str">
            <v>TIE-DYE WAFFLE LONG SLEEVE</v>
          </cell>
          <cell r="C2" t="str">
            <v xml:space="preserve">Amended 1 </v>
          </cell>
          <cell r="E2" t="str">
            <v>00/00/2023</v>
          </cell>
          <cell r="G2" t="str">
            <v>2nd Proto</v>
          </cell>
          <cell r="I2" t="str">
            <v>00/00/2023</v>
          </cell>
        </row>
        <row r="3">
          <cell r="A3" t="str">
            <v>Code</v>
          </cell>
          <cell r="B3" t="str">
            <v>P27ES061_062_063_064</v>
          </cell>
          <cell r="C3" t="str">
            <v>Amended 2</v>
          </cell>
          <cell r="D3"/>
          <cell r="E3" t="str">
            <v>00/00/2023</v>
          </cell>
          <cell r="G3" t="str">
            <v>Sample Sealed</v>
          </cell>
          <cell r="I3" t="str">
            <v>00/00/2023</v>
          </cell>
        </row>
        <row r="4">
          <cell r="A4" t="str">
            <v>Block</v>
          </cell>
          <cell r="B4" t="str">
            <v>ES4B</v>
          </cell>
          <cell r="C4" t="str">
            <v>Amended 3</v>
          </cell>
          <cell r="D4"/>
          <cell r="E4" t="str">
            <v>00/00/2023</v>
          </cell>
          <cell r="G4" t="str">
            <v>Approved By</v>
          </cell>
          <cell r="I4" t="str">
            <v>X</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11"/>
  <sheetViews>
    <sheetView tabSelected="1" view="pageBreakPreview" topLeftCell="A41" zoomScale="55" zoomScaleNormal="55" zoomScaleSheetLayoutView="55" zoomScalePageLayoutView="40" workbookViewId="0">
      <selection activeCell="H39" sqref="H39:I39"/>
    </sheetView>
  </sheetViews>
  <sheetFormatPr defaultColWidth="9.28515625" defaultRowHeight="16.5"/>
  <cols>
    <col min="1" max="1" width="6.5703125" style="93" customWidth="1"/>
    <col min="2" max="2" width="32.42578125" style="93" customWidth="1"/>
    <col min="3" max="3" width="24.5703125" style="93" customWidth="1"/>
    <col min="4" max="4" width="28.7109375" style="93" customWidth="1"/>
    <col min="5" max="6" width="17.7109375" style="93" customWidth="1"/>
    <col min="7" max="7" width="17.7109375" style="94" customWidth="1"/>
    <col min="8" max="8" width="14" style="93" customWidth="1"/>
    <col min="9" max="9" width="18.5703125" style="93" customWidth="1"/>
    <col min="10" max="10" width="15" style="93" customWidth="1"/>
    <col min="11" max="11" width="19" style="93" customWidth="1"/>
    <col min="12" max="12" width="18.7109375" style="93" customWidth="1"/>
    <col min="13" max="13" width="20.42578125" style="93" customWidth="1"/>
    <col min="14" max="14" width="13.42578125" style="93" customWidth="1"/>
    <col min="15" max="15" width="16" style="93" customWidth="1"/>
    <col min="16" max="16" width="22.28515625" style="93" customWidth="1"/>
    <col min="17" max="17" width="14.7109375" style="93" bestFit="1" customWidth="1"/>
    <col min="18" max="16384" width="9.28515625" style="93"/>
  </cols>
  <sheetData>
    <row r="1" spans="1:16" s="4" customFormat="1" ht="19.899999999999999" customHeight="1">
      <c r="A1" s="140"/>
      <c r="B1" s="140"/>
      <c r="C1" s="140"/>
      <c r="D1" s="141"/>
      <c r="E1" s="140"/>
      <c r="F1" s="140"/>
      <c r="G1" s="140"/>
      <c r="H1" s="140"/>
      <c r="I1" s="140"/>
      <c r="J1" s="140"/>
      <c r="K1" s="140"/>
      <c r="L1" s="142"/>
      <c r="M1" s="659" t="s">
        <v>148</v>
      </c>
      <c r="N1" s="659" t="s">
        <v>148</v>
      </c>
      <c r="O1" s="660" t="s">
        <v>149</v>
      </c>
      <c r="P1" s="660"/>
    </row>
    <row r="2" spans="1:16" s="4" customFormat="1" ht="19.899999999999999" customHeight="1">
      <c r="A2" s="140"/>
      <c r="B2" s="140"/>
      <c r="C2" s="140"/>
      <c r="D2" s="140"/>
      <c r="E2" s="140"/>
      <c r="F2" s="140"/>
      <c r="G2" s="140"/>
      <c r="H2" s="140"/>
      <c r="I2" s="140"/>
      <c r="J2" s="140"/>
      <c r="K2" s="140"/>
      <c r="L2" s="142"/>
      <c r="M2" s="659" t="s">
        <v>150</v>
      </c>
      <c r="N2" s="659" t="s">
        <v>150</v>
      </c>
      <c r="O2" s="661" t="s">
        <v>151</v>
      </c>
      <c r="P2" s="661"/>
    </row>
    <row r="3" spans="1:16" s="4" customFormat="1" ht="19.899999999999999" customHeight="1">
      <c r="A3" s="140"/>
      <c r="B3" s="140"/>
      <c r="C3" s="140"/>
      <c r="D3" s="140"/>
      <c r="E3" s="140"/>
      <c r="F3" s="140"/>
      <c r="G3" s="140"/>
      <c r="H3" s="140"/>
      <c r="I3" s="140"/>
      <c r="J3" s="140"/>
      <c r="K3" s="140"/>
      <c r="L3" s="142"/>
      <c r="M3" s="659" t="s">
        <v>152</v>
      </c>
      <c r="N3" s="659" t="s">
        <v>152</v>
      </c>
      <c r="O3" s="662" t="s">
        <v>155</v>
      </c>
      <c r="P3" s="660"/>
    </row>
    <row r="4" spans="1:16" s="5" customFormat="1" ht="39.6" customHeight="1" thickBot="1">
      <c r="B4" s="6" t="s">
        <v>359</v>
      </c>
      <c r="G4" s="7"/>
    </row>
    <row r="5" spans="1:16" s="5" customFormat="1" ht="39.6" customHeight="1">
      <c r="B5" s="8" t="s">
        <v>0</v>
      </c>
      <c r="C5" s="8"/>
      <c r="D5" s="6"/>
      <c r="F5" s="9"/>
      <c r="G5" s="664" t="s">
        <v>360</v>
      </c>
      <c r="H5" s="665"/>
      <c r="I5" s="665"/>
      <c r="J5" s="665"/>
      <c r="K5" s="665"/>
      <c r="L5" s="666"/>
    </row>
    <row r="6" spans="1:16" s="10" customFormat="1" ht="57.75" customHeight="1">
      <c r="B6" s="11" t="s">
        <v>44</v>
      </c>
      <c r="C6" s="11"/>
      <c r="D6" s="12" t="s">
        <v>307</v>
      </c>
      <c r="E6" s="14"/>
      <c r="F6" s="11"/>
      <c r="G6" s="667"/>
      <c r="H6" s="668"/>
      <c r="I6" s="668"/>
      <c r="J6" s="668"/>
      <c r="K6" s="668"/>
      <c r="L6" s="669"/>
      <c r="M6" s="13"/>
      <c r="N6" s="13"/>
      <c r="O6" s="13"/>
      <c r="P6" s="13"/>
    </row>
    <row r="7" spans="1:16" s="10" customFormat="1" ht="57.75" customHeight="1">
      <c r="B7" s="11" t="s">
        <v>45</v>
      </c>
      <c r="C7" s="11"/>
      <c r="D7" s="12" t="s">
        <v>357</v>
      </c>
      <c r="E7" s="12"/>
      <c r="F7" s="11"/>
      <c r="G7" s="667"/>
      <c r="H7" s="668"/>
      <c r="I7" s="668"/>
      <c r="J7" s="668"/>
      <c r="K7" s="668"/>
      <c r="L7" s="669"/>
      <c r="M7" s="13"/>
      <c r="N7" s="13"/>
      <c r="O7" s="13"/>
      <c r="P7" s="13"/>
    </row>
    <row r="8" spans="1:16" s="10" customFormat="1" ht="82.5" customHeight="1" thickBot="1">
      <c r="B8" s="11" t="s">
        <v>46</v>
      </c>
      <c r="C8" s="11"/>
      <c r="D8" s="663" t="s">
        <v>358</v>
      </c>
      <c r="E8" s="663"/>
      <c r="F8" s="663"/>
      <c r="G8" s="670"/>
      <c r="H8" s="671"/>
      <c r="I8" s="671"/>
      <c r="J8" s="671"/>
      <c r="K8" s="671"/>
      <c r="L8" s="672"/>
      <c r="M8" s="13"/>
      <c r="N8" s="13"/>
      <c r="O8" s="13"/>
      <c r="P8" s="13"/>
    </row>
    <row r="9" spans="1:16" s="15" customFormat="1" ht="52.5" customHeight="1">
      <c r="B9" s="16" t="s">
        <v>1</v>
      </c>
      <c r="C9" s="16"/>
      <c r="D9" s="172" t="s">
        <v>364</v>
      </c>
      <c r="E9" s="17"/>
      <c r="F9" s="18"/>
      <c r="G9" s="19"/>
      <c r="H9" s="18"/>
      <c r="I9" s="18"/>
      <c r="J9" s="18"/>
      <c r="K9" s="18"/>
      <c r="L9" s="18"/>
      <c r="M9" s="18"/>
      <c r="N9" s="18"/>
      <c r="O9" s="18"/>
      <c r="P9" s="18"/>
    </row>
    <row r="10" spans="1:16" s="15" customFormat="1" ht="56.25" customHeight="1">
      <c r="B10" s="20" t="s">
        <v>2</v>
      </c>
      <c r="C10" s="20"/>
      <c r="D10" s="21" t="s">
        <v>308</v>
      </c>
      <c r="E10" s="21"/>
      <c r="F10" s="21"/>
      <c r="G10" s="22"/>
      <c r="H10" s="21"/>
      <c r="I10" s="23"/>
      <c r="J10" s="23" t="s">
        <v>47</v>
      </c>
      <c r="K10" s="23"/>
      <c r="L10" s="23" t="s">
        <v>362</v>
      </c>
      <c r="M10" s="24"/>
      <c r="N10" s="24"/>
      <c r="O10" s="24"/>
      <c r="P10" s="24"/>
    </row>
    <row r="11" spans="1:16" s="15" customFormat="1" ht="66" customHeight="1">
      <c r="B11" s="23" t="s">
        <v>3</v>
      </c>
      <c r="C11" s="23"/>
      <c r="D11" s="673">
        <v>45449</v>
      </c>
      <c r="E11" s="674"/>
      <c r="F11" s="674"/>
      <c r="G11" s="25"/>
      <c r="H11" s="26"/>
      <c r="I11" s="23"/>
      <c r="J11" s="23" t="s">
        <v>4</v>
      </c>
      <c r="K11" s="23"/>
      <c r="L11" s="675" t="s">
        <v>95</v>
      </c>
      <c r="M11" s="675"/>
      <c r="N11" s="675"/>
      <c r="O11" s="675"/>
      <c r="P11" s="675"/>
    </row>
    <row r="12" spans="1:16" s="15" customFormat="1" ht="56.25" customHeight="1">
      <c r="B12" s="23" t="s">
        <v>5</v>
      </c>
      <c r="C12" s="23"/>
      <c r="D12" s="27">
        <f>D11+7</f>
        <v>45456</v>
      </c>
      <c r="E12" s="23"/>
      <c r="F12" s="23"/>
      <c r="G12" s="28"/>
      <c r="H12" s="29"/>
      <c r="I12" s="23"/>
      <c r="J12" s="23" t="s">
        <v>41</v>
      </c>
      <c r="L12" s="23" t="s">
        <v>60</v>
      </c>
      <c r="M12" s="23"/>
      <c r="N12" s="29"/>
      <c r="O12" s="29"/>
      <c r="P12" s="24"/>
    </row>
    <row r="13" spans="1:16" s="15" customFormat="1" ht="56.25" customHeight="1">
      <c r="B13" s="686"/>
      <c r="C13" s="686"/>
      <c r="D13" s="686"/>
      <c r="E13" s="686"/>
      <c r="F13" s="686"/>
      <c r="G13" s="28"/>
      <c r="H13" s="29"/>
      <c r="I13" s="23"/>
      <c r="J13" s="23" t="s">
        <v>6</v>
      </c>
      <c r="K13" s="23"/>
      <c r="L13" s="23"/>
      <c r="M13" s="29"/>
      <c r="N13" s="24"/>
      <c r="O13" s="24"/>
      <c r="P13" s="29"/>
    </row>
    <row r="14" spans="1:16" s="15" customFormat="1" ht="56.25" customHeight="1">
      <c r="B14" s="23" t="s">
        <v>243</v>
      </c>
      <c r="C14" s="23"/>
      <c r="D14" s="23" t="s">
        <v>7</v>
      </c>
      <c r="E14" s="23"/>
      <c r="F14" s="23"/>
      <c r="G14" s="30"/>
      <c r="H14" s="23"/>
      <c r="I14" s="23"/>
      <c r="J14" s="23" t="s">
        <v>8</v>
      </c>
      <c r="K14" s="23"/>
      <c r="L14" s="24" t="s">
        <v>363</v>
      </c>
      <c r="M14" s="24"/>
      <c r="N14" s="24"/>
      <c r="O14" s="24"/>
      <c r="P14" s="24"/>
    </row>
    <row r="15" spans="1:16" s="15" customFormat="1" ht="56.25" customHeight="1">
      <c r="B15" s="31" t="s">
        <v>94</v>
      </c>
      <c r="C15" s="31"/>
      <c r="D15" s="31"/>
      <c r="E15" s="16"/>
      <c r="F15" s="16"/>
      <c r="G15" s="32"/>
      <c r="H15" s="16"/>
      <c r="I15" s="16"/>
      <c r="J15" s="16"/>
      <c r="K15" s="16"/>
      <c r="L15" s="16"/>
      <c r="M15" s="16"/>
      <c r="N15" s="16"/>
      <c r="O15" s="16"/>
      <c r="P15" s="16"/>
    </row>
    <row r="16" spans="1:16" s="33" customFormat="1" ht="13.15" customHeight="1">
      <c r="B16" s="34"/>
      <c r="C16" s="34"/>
      <c r="D16" s="34"/>
      <c r="E16" s="34"/>
      <c r="F16" s="34"/>
      <c r="G16" s="34"/>
      <c r="H16" s="34"/>
      <c r="I16" s="34"/>
      <c r="J16" s="34"/>
      <c r="K16" s="34"/>
      <c r="L16" s="34"/>
      <c r="M16" s="34"/>
      <c r="N16" s="34"/>
      <c r="O16" s="34"/>
      <c r="P16" s="34"/>
    </row>
    <row r="17" spans="1:16" s="5" customFormat="1" ht="47.25" customHeight="1">
      <c r="B17" s="35"/>
      <c r="C17" s="231" t="s">
        <v>147</v>
      </c>
      <c r="D17" s="172" t="s">
        <v>9</v>
      </c>
      <c r="E17" s="36" t="s">
        <v>62</v>
      </c>
      <c r="F17" s="36"/>
      <c r="G17" s="36"/>
      <c r="H17" s="36"/>
      <c r="I17" s="36" t="s">
        <v>63</v>
      </c>
      <c r="J17" s="36"/>
      <c r="K17" s="36"/>
      <c r="L17" s="36"/>
      <c r="M17" s="36"/>
      <c r="N17" s="36"/>
      <c r="O17" s="36"/>
      <c r="P17" s="174" t="s">
        <v>11</v>
      </c>
    </row>
    <row r="18" spans="1:16" s="5" customFormat="1" ht="47.25" customHeight="1">
      <c r="B18" s="173" t="s">
        <v>12</v>
      </c>
      <c r="C18" s="594" t="s">
        <v>361</v>
      </c>
      <c r="D18" s="38" t="s">
        <v>40</v>
      </c>
      <c r="E18" s="39"/>
      <c r="F18" s="40"/>
      <c r="G18" s="40"/>
      <c r="H18" s="40"/>
      <c r="I18" s="40">
        <v>2</v>
      </c>
      <c r="J18" s="40"/>
      <c r="K18" s="40"/>
      <c r="L18" s="38"/>
      <c r="M18" s="40"/>
      <c r="N18" s="40"/>
      <c r="O18" s="40"/>
      <c r="P18" s="41">
        <f>SUM(E18:O18)</f>
        <v>2</v>
      </c>
    </row>
    <row r="19" spans="1:16" s="5" customFormat="1" ht="47.25" customHeight="1">
      <c r="B19" s="173" t="s">
        <v>81</v>
      </c>
      <c r="C19" s="594" t="str">
        <f>C18</f>
        <v>P28JCCES003</v>
      </c>
      <c r="D19" s="39" t="str">
        <f>+D18</f>
        <v>BLACK</v>
      </c>
      <c r="E19" s="39"/>
      <c r="F19" s="40"/>
      <c r="G19" s="40"/>
      <c r="H19" s="40"/>
      <c r="I19" s="40">
        <v>1</v>
      </c>
      <c r="J19" s="40"/>
      <c r="K19" s="40"/>
      <c r="L19" s="40"/>
      <c r="M19" s="40"/>
      <c r="N19" s="40"/>
      <c r="O19" s="40"/>
      <c r="P19" s="41">
        <f>SUM(E19:O19)</f>
        <v>1</v>
      </c>
    </row>
    <row r="20" spans="1:16" s="6" customFormat="1" ht="47.25" customHeight="1">
      <c r="B20" s="176" t="s">
        <v>13</v>
      </c>
      <c r="C20" s="595" t="str">
        <f>C18</f>
        <v>P28JCCES003</v>
      </c>
      <c r="D20" s="180" t="str">
        <f>+D19</f>
        <v>BLACK</v>
      </c>
      <c r="E20" s="178"/>
      <c r="F20" s="179"/>
      <c r="G20" s="179"/>
      <c r="H20" s="179"/>
      <c r="I20" s="179">
        <f>SUM(I18:I19)</f>
        <v>3</v>
      </c>
      <c r="J20" s="179"/>
      <c r="K20" s="179"/>
      <c r="L20" s="179"/>
      <c r="M20" s="179"/>
      <c r="N20" s="179"/>
      <c r="O20" s="179"/>
      <c r="P20" s="179">
        <f>SUM(P18:P19)</f>
        <v>3</v>
      </c>
    </row>
    <row r="21" spans="1:16" s="5" customFormat="1" ht="1.1499999999999999" customHeight="1">
      <c r="B21" s="12"/>
      <c r="C21" s="12"/>
      <c r="D21" s="12"/>
      <c r="E21" s="42"/>
      <c r="F21" s="42"/>
      <c r="G21" s="40"/>
      <c r="H21" s="42"/>
      <c r="I21" s="42"/>
      <c r="J21" s="42"/>
      <c r="K21" s="42"/>
      <c r="L21" s="42"/>
      <c r="M21" s="43"/>
      <c r="N21" s="44"/>
      <c r="O21" s="44"/>
      <c r="P21" s="45"/>
    </row>
    <row r="22" spans="1:16" s="5" customFormat="1" ht="34.15" hidden="1" customHeight="1">
      <c r="B22" s="35"/>
      <c r="C22" s="174" t="s">
        <v>147</v>
      </c>
      <c r="D22" s="174" t="s">
        <v>9</v>
      </c>
      <c r="E22" s="36" t="s">
        <v>62</v>
      </c>
      <c r="F22" s="36"/>
      <c r="G22" s="40"/>
      <c r="H22" s="36"/>
      <c r="I22" s="36" t="s">
        <v>63</v>
      </c>
      <c r="J22" s="36"/>
      <c r="K22" s="36"/>
      <c r="L22" s="36"/>
      <c r="M22" s="36"/>
      <c r="N22" s="36"/>
      <c r="O22" s="36"/>
      <c r="P22" s="174" t="s">
        <v>11</v>
      </c>
    </row>
    <row r="23" spans="1:16" s="5" customFormat="1" ht="34.15" hidden="1" customHeight="1">
      <c r="B23" s="173" t="s">
        <v>12</v>
      </c>
      <c r="C23" s="37"/>
      <c r="D23" s="38" t="s">
        <v>39</v>
      </c>
      <c r="E23" s="39"/>
      <c r="F23" s="40"/>
      <c r="G23" s="40"/>
      <c r="H23" s="40"/>
      <c r="I23" s="40"/>
      <c r="J23" s="40"/>
      <c r="K23" s="40"/>
      <c r="L23" s="40"/>
      <c r="M23" s="40"/>
      <c r="N23" s="40"/>
      <c r="O23" s="40"/>
      <c r="P23" s="41">
        <f>SUM(E23:O23)</f>
        <v>0</v>
      </c>
    </row>
    <row r="24" spans="1:16" s="5" customFormat="1" ht="34.15" hidden="1" customHeight="1">
      <c r="B24" s="173" t="s">
        <v>81</v>
      </c>
      <c r="C24" s="37"/>
      <c r="D24" s="38" t="str">
        <f>+D23</f>
        <v>WHITE</v>
      </c>
      <c r="E24" s="39"/>
      <c r="F24" s="40"/>
      <c r="G24" s="40"/>
      <c r="H24" s="40"/>
      <c r="I24" s="40"/>
      <c r="J24" s="40"/>
      <c r="K24" s="40"/>
      <c r="L24" s="40"/>
      <c r="M24" s="40"/>
      <c r="N24" s="40"/>
      <c r="O24" s="40"/>
      <c r="P24" s="41">
        <f>SUM(E24:O24)</f>
        <v>0</v>
      </c>
    </row>
    <row r="25" spans="1:16" s="6" customFormat="1" ht="34.15" hidden="1" customHeight="1">
      <c r="B25" s="176" t="s">
        <v>13</v>
      </c>
      <c r="C25" s="176"/>
      <c r="D25" s="177" t="str">
        <f>+D24</f>
        <v>WHITE</v>
      </c>
      <c r="E25" s="178"/>
      <c r="F25" s="179"/>
      <c r="G25" s="40"/>
      <c r="H25" s="179"/>
      <c r="I25" s="179"/>
      <c r="J25" s="179"/>
      <c r="K25" s="179"/>
      <c r="L25" s="179"/>
      <c r="M25" s="179"/>
      <c r="N25" s="179"/>
      <c r="O25" s="179"/>
      <c r="P25" s="179">
        <f>SUM(P23:P24)</f>
        <v>0</v>
      </c>
    </row>
    <row r="26" spans="1:16" s="15" customFormat="1" ht="27" customHeight="1">
      <c r="B26" s="31"/>
      <c r="C26" s="31"/>
      <c r="D26" s="31"/>
      <c r="E26" s="46"/>
      <c r="F26" s="46"/>
      <c r="G26" s="40"/>
      <c r="H26" s="46"/>
      <c r="I26" s="46"/>
      <c r="J26" s="46"/>
      <c r="K26" s="46"/>
      <c r="L26" s="46"/>
      <c r="M26" s="47"/>
      <c r="N26" s="48"/>
      <c r="O26" s="48"/>
      <c r="P26" s="49"/>
    </row>
    <row r="27" spans="1:16" s="50" customFormat="1" ht="45" customHeight="1">
      <c r="B27" s="163" t="s">
        <v>14</v>
      </c>
      <c r="C27" s="164"/>
      <c r="D27" s="163"/>
      <c r="E27" s="165"/>
      <c r="F27" s="166"/>
      <c r="G27" s="166"/>
      <c r="H27" s="166"/>
      <c r="I27" s="166">
        <f t="shared" ref="I27" si="0">I20+I25</f>
        <v>3</v>
      </c>
      <c r="J27" s="166"/>
      <c r="K27" s="166"/>
      <c r="L27" s="166"/>
      <c r="M27" s="166"/>
      <c r="N27" s="166"/>
      <c r="O27" s="166"/>
      <c r="P27" s="166">
        <f t="shared" ref="P27" si="1">P20+P25</f>
        <v>3</v>
      </c>
    </row>
    <row r="28" spans="1:16" s="51" customFormat="1" ht="20.25" customHeight="1">
      <c r="B28" s="52"/>
      <c r="C28" s="52"/>
      <c r="D28" s="53"/>
      <c r="E28" s="54"/>
      <c r="F28" s="55"/>
      <c r="G28" s="56"/>
      <c r="H28" s="57"/>
      <c r="I28" s="57"/>
      <c r="J28" s="57"/>
      <c r="K28" s="57"/>
      <c r="L28" s="58"/>
      <c r="M28" s="59"/>
      <c r="N28" s="55"/>
      <c r="O28" s="55"/>
      <c r="P28" s="55"/>
    </row>
    <row r="29" spans="1:16" s="4" customFormat="1" ht="30.75" customHeight="1" thickBot="1">
      <c r="B29" s="167" t="s">
        <v>15</v>
      </c>
      <c r="C29" s="60"/>
      <c r="D29" s="60"/>
      <c r="E29" s="60"/>
      <c r="F29" s="61"/>
      <c r="G29" s="62"/>
      <c r="H29" s="61"/>
      <c r="I29" s="61"/>
      <c r="J29" s="61"/>
      <c r="K29" s="61"/>
      <c r="L29" s="61"/>
      <c r="N29" s="63"/>
      <c r="O29" s="63"/>
      <c r="P29" s="64"/>
    </row>
    <row r="30" spans="1:16" s="270" customFormat="1" ht="245.25" customHeight="1">
      <c r="A30" s="687" t="s">
        <v>16</v>
      </c>
      <c r="B30" s="688"/>
      <c r="C30" s="688"/>
      <c r="D30" s="272" t="s">
        <v>17</v>
      </c>
      <c r="E30" s="273" t="s">
        <v>18</v>
      </c>
      <c r="F30" s="272" t="s">
        <v>19</v>
      </c>
      <c r="G30" s="274" t="s">
        <v>20</v>
      </c>
      <c r="H30" s="274" t="s">
        <v>21</v>
      </c>
      <c r="I30" s="274" t="s">
        <v>35</v>
      </c>
      <c r="J30" s="274" t="s">
        <v>36</v>
      </c>
      <c r="K30" s="274" t="s">
        <v>38</v>
      </c>
      <c r="L30" s="274" t="s">
        <v>255</v>
      </c>
      <c r="M30" s="274" t="s">
        <v>37</v>
      </c>
      <c r="N30" s="679" t="s">
        <v>51</v>
      </c>
      <c r="O30" s="680"/>
      <c r="P30" s="681"/>
    </row>
    <row r="31" spans="1:16" s="251" customFormat="1" ht="57.75" customHeight="1">
      <c r="A31" s="685" t="s">
        <v>247</v>
      </c>
      <c r="B31" s="685"/>
      <c r="C31" s="685"/>
      <c r="D31" s="685"/>
      <c r="E31" s="685"/>
      <c r="F31" s="685"/>
      <c r="G31" s="685"/>
      <c r="H31" s="685"/>
      <c r="I31" s="685"/>
      <c r="J31" s="685"/>
      <c r="K31" s="685"/>
      <c r="L31" s="685"/>
      <c r="M31" s="685"/>
      <c r="N31" s="685"/>
      <c r="O31" s="685"/>
      <c r="P31" s="685"/>
    </row>
    <row r="32" spans="1:16" s="246" customFormat="1" ht="133.5" customHeight="1">
      <c r="A32" s="239">
        <v>1</v>
      </c>
      <c r="B32" s="689" t="s">
        <v>95</v>
      </c>
      <c r="C32" s="690"/>
      <c r="D32" s="240" t="s">
        <v>266</v>
      </c>
      <c r="E32" s="241" t="s">
        <v>40</v>
      </c>
      <c r="F32" s="242" t="s">
        <v>10</v>
      </c>
      <c r="G32" s="243">
        <f>P20</f>
        <v>3</v>
      </c>
      <c r="H32" s="242">
        <v>1</v>
      </c>
      <c r="I32" s="244">
        <f>G32*H32</f>
        <v>3</v>
      </c>
      <c r="J32" s="244">
        <v>1</v>
      </c>
      <c r="K32" s="244">
        <v>0</v>
      </c>
      <c r="L32" s="245">
        <v>0</v>
      </c>
      <c r="M32" s="252">
        <f>SUM(I32:L32)</f>
        <v>4</v>
      </c>
      <c r="N32" s="676"/>
      <c r="O32" s="677"/>
      <c r="P32" s="678"/>
    </row>
    <row r="33" spans="1:16" s="246" customFormat="1" ht="133.5" customHeight="1">
      <c r="A33" s="239">
        <v>2</v>
      </c>
      <c r="B33" s="638" t="s">
        <v>96</v>
      </c>
      <c r="C33" s="639"/>
      <c r="D33" s="240" t="s">
        <v>67</v>
      </c>
      <c r="E33" s="241" t="str">
        <f>E32</f>
        <v>BLACK</v>
      </c>
      <c r="F33" s="242" t="s">
        <v>10</v>
      </c>
      <c r="G33" s="243">
        <f>G32</f>
        <v>3</v>
      </c>
      <c r="H33" s="242">
        <v>0.2</v>
      </c>
      <c r="I33" s="244">
        <f>G33*H33</f>
        <v>0.60000000000000009</v>
      </c>
      <c r="J33" s="244">
        <f>I33*20%</f>
        <v>0.12000000000000002</v>
      </c>
      <c r="K33" s="244">
        <v>0</v>
      </c>
      <c r="L33" s="245">
        <v>0</v>
      </c>
      <c r="M33" s="252">
        <f>SUM(I33:L33)</f>
        <v>0.72000000000000008</v>
      </c>
      <c r="N33" s="676"/>
      <c r="O33" s="677"/>
      <c r="P33" s="678"/>
    </row>
    <row r="34" spans="1:16" s="66" customFormat="1" ht="20.25" customHeight="1">
      <c r="A34" s="101"/>
      <c r="B34" s="101"/>
      <c r="C34" s="101"/>
      <c r="D34" s="101"/>
      <c r="E34" s="101"/>
      <c r="F34" s="101"/>
      <c r="G34" s="238"/>
      <c r="H34" s="101"/>
      <c r="I34" s="101"/>
      <c r="J34" s="101"/>
      <c r="K34" s="101"/>
      <c r="L34" s="101"/>
      <c r="M34" s="101"/>
      <c r="N34" s="101"/>
      <c r="O34" s="101"/>
      <c r="P34" s="101"/>
    </row>
    <row r="35" spans="1:16" s="68" customFormat="1" ht="32.25" customHeight="1" thickBot="1">
      <c r="A35" s="235"/>
      <c r="B35" s="271" t="s">
        <v>22</v>
      </c>
      <c r="C35" s="237"/>
      <c r="D35" s="237"/>
      <c r="E35" s="237"/>
      <c r="F35" s="235"/>
      <c r="G35" s="84"/>
      <c r="H35" s="235"/>
      <c r="I35" s="235"/>
      <c r="J35" s="235"/>
      <c r="K35" s="235"/>
      <c r="L35" s="235"/>
      <c r="M35" s="235"/>
      <c r="N35" s="235"/>
      <c r="O35" s="235"/>
      <c r="P35" s="236"/>
    </row>
    <row r="36" spans="1:16" s="270" customFormat="1" ht="141" customHeight="1">
      <c r="A36" s="607" t="s">
        <v>23</v>
      </c>
      <c r="B36" s="608"/>
      <c r="C36" s="608"/>
      <c r="D36" s="608"/>
      <c r="E36" s="609"/>
      <c r="F36" s="267" t="s">
        <v>48</v>
      </c>
      <c r="G36" s="267" t="s">
        <v>24</v>
      </c>
      <c r="H36" s="679" t="s">
        <v>43</v>
      </c>
      <c r="I36" s="684"/>
      <c r="J36" s="269" t="s">
        <v>19</v>
      </c>
      <c r="K36" s="267" t="s">
        <v>49</v>
      </c>
      <c r="L36" s="267" t="s">
        <v>25</v>
      </c>
      <c r="M36" s="268" t="s">
        <v>26</v>
      </c>
      <c r="N36" s="268" t="s">
        <v>27</v>
      </c>
      <c r="O36" s="268" t="s">
        <v>28</v>
      </c>
      <c r="P36" s="268" t="s">
        <v>29</v>
      </c>
    </row>
    <row r="37" spans="1:16" s="246" customFormat="1" ht="96.75" customHeight="1">
      <c r="A37" s="259">
        <v>1</v>
      </c>
      <c r="B37" s="610" t="s">
        <v>42</v>
      </c>
      <c r="C37" s="610"/>
      <c r="D37" s="610"/>
      <c r="E37" s="610"/>
      <c r="F37" s="260" t="s">
        <v>40</v>
      </c>
      <c r="G37" s="261"/>
      <c r="H37" s="611" t="str">
        <f>$D$20</f>
        <v>BLACK</v>
      </c>
      <c r="I37" s="612"/>
      <c r="J37" s="262" t="s">
        <v>30</v>
      </c>
      <c r="K37" s="262">
        <f>$P$20</f>
        <v>3</v>
      </c>
      <c r="L37" s="263">
        <f>175/5000</f>
        <v>3.5000000000000003E-2</v>
      </c>
      <c r="M37" s="264">
        <f t="shared" ref="M37" si="2">K37*L37</f>
        <v>0.10500000000000001</v>
      </c>
      <c r="N37" s="264"/>
      <c r="O37" s="265">
        <f t="shared" ref="O37" si="3">ROUNDUP(N37+M37,0)</f>
        <v>1</v>
      </c>
      <c r="P37" s="266"/>
    </row>
    <row r="38" spans="1:16" s="246" customFormat="1" ht="96.75" customHeight="1">
      <c r="A38" s="259">
        <v>2</v>
      </c>
      <c r="B38" s="610" t="s">
        <v>370</v>
      </c>
      <c r="C38" s="610"/>
      <c r="D38" s="610"/>
      <c r="E38" s="610"/>
      <c r="F38" s="260" t="s">
        <v>39</v>
      </c>
      <c r="G38" s="261"/>
      <c r="H38" s="611" t="str">
        <f t="shared" ref="H38:H41" si="4">$D$20</f>
        <v>BLACK</v>
      </c>
      <c r="I38" s="612"/>
      <c r="J38" s="262" t="s">
        <v>156</v>
      </c>
      <c r="K38" s="262">
        <f>$P$20</f>
        <v>3</v>
      </c>
      <c r="L38" s="263">
        <v>1</v>
      </c>
      <c r="M38" s="264">
        <f>K38*L38</f>
        <v>3</v>
      </c>
      <c r="N38" s="264"/>
      <c r="O38" s="265">
        <f>M38</f>
        <v>3</v>
      </c>
      <c r="P38" s="266" t="s">
        <v>366</v>
      </c>
    </row>
    <row r="39" spans="1:16" s="246" customFormat="1" ht="96.75" customHeight="1">
      <c r="A39" s="259">
        <v>2</v>
      </c>
      <c r="B39" s="610" t="s">
        <v>371</v>
      </c>
      <c r="C39" s="610"/>
      <c r="D39" s="610"/>
      <c r="E39" s="610"/>
      <c r="F39" s="260" t="s">
        <v>39</v>
      </c>
      <c r="G39" s="261"/>
      <c r="H39" s="611" t="str">
        <f t="shared" si="4"/>
        <v>BLACK</v>
      </c>
      <c r="I39" s="612"/>
      <c r="J39" s="262" t="s">
        <v>156</v>
      </c>
      <c r="K39" s="262">
        <f>$P$20</f>
        <v>3</v>
      </c>
      <c r="L39" s="263">
        <v>1</v>
      </c>
      <c r="M39" s="264">
        <f>K39*L39</f>
        <v>3</v>
      </c>
      <c r="N39" s="264"/>
      <c r="O39" s="265">
        <f>M39</f>
        <v>3</v>
      </c>
      <c r="P39" s="266" t="s">
        <v>366</v>
      </c>
    </row>
    <row r="40" spans="1:16" s="246" customFormat="1" ht="96.75" customHeight="1">
      <c r="A40" s="259">
        <v>3</v>
      </c>
      <c r="B40" s="610" t="s">
        <v>256</v>
      </c>
      <c r="C40" s="610"/>
      <c r="D40" s="610"/>
      <c r="E40" s="610"/>
      <c r="F40" s="260" t="s">
        <v>39</v>
      </c>
      <c r="G40" s="261"/>
      <c r="H40" s="611" t="str">
        <f t="shared" si="4"/>
        <v>BLACK</v>
      </c>
      <c r="I40" s="612"/>
      <c r="J40" s="262" t="s">
        <v>156</v>
      </c>
      <c r="K40" s="262">
        <f>$P$20</f>
        <v>3</v>
      </c>
      <c r="L40" s="263">
        <v>1</v>
      </c>
      <c r="M40" s="264">
        <f>K40*L40</f>
        <v>3</v>
      </c>
      <c r="N40" s="264"/>
      <c r="O40" s="265">
        <f>M40</f>
        <v>3</v>
      </c>
      <c r="P40" s="266"/>
    </row>
    <row r="41" spans="1:16" s="246" customFormat="1" ht="96.75" customHeight="1">
      <c r="A41" s="259">
        <v>3</v>
      </c>
      <c r="B41" s="610" t="s">
        <v>256</v>
      </c>
      <c r="C41" s="610"/>
      <c r="D41" s="610"/>
      <c r="E41" s="610"/>
      <c r="F41" s="260" t="s">
        <v>39</v>
      </c>
      <c r="G41" s="261"/>
      <c r="H41" s="611" t="str">
        <f t="shared" si="4"/>
        <v>BLACK</v>
      </c>
      <c r="I41" s="612"/>
      <c r="J41" s="262" t="s">
        <v>156</v>
      </c>
      <c r="K41" s="262">
        <f>$P$20</f>
        <v>3</v>
      </c>
      <c r="L41" s="263">
        <v>1</v>
      </c>
      <c r="M41" s="264">
        <f>K41*L41</f>
        <v>3</v>
      </c>
      <c r="N41" s="264"/>
      <c r="O41" s="265">
        <f>M41</f>
        <v>3</v>
      </c>
      <c r="P41" s="266"/>
    </row>
    <row r="42" spans="1:16" s="66" customFormat="1" ht="18.600000000000001" customHeight="1">
      <c r="A42" s="63"/>
      <c r="B42" s="63"/>
      <c r="C42" s="63"/>
      <c r="D42" s="63"/>
      <c r="E42" s="63"/>
      <c r="F42" s="63"/>
      <c r="G42" s="67"/>
      <c r="H42" s="63"/>
      <c r="I42" s="63"/>
      <c r="J42" s="63"/>
      <c r="K42" s="63"/>
      <c r="L42" s="63"/>
      <c r="M42" s="63"/>
      <c r="N42" s="63"/>
      <c r="O42" s="63"/>
      <c r="P42" s="63"/>
    </row>
    <row r="43" spans="1:16" s="68" customFormat="1" ht="33" hidden="1" customHeight="1" thickBot="1">
      <c r="B43" s="175" t="s">
        <v>97</v>
      </c>
      <c r="C43" s="69"/>
      <c r="D43" s="69"/>
      <c r="E43" s="69"/>
      <c r="F43" s="71"/>
      <c r="G43" s="72"/>
      <c r="H43" s="71"/>
      <c r="I43" s="71"/>
      <c r="J43" s="71"/>
      <c r="K43" s="71"/>
      <c r="L43" s="71"/>
      <c r="M43" s="71"/>
      <c r="N43" s="71"/>
      <c r="O43" s="71"/>
      <c r="P43" s="73"/>
    </row>
    <row r="44" spans="1:16" s="101" customFormat="1" ht="10.9" hidden="1" customHeight="1">
      <c r="A44" s="654" t="s">
        <v>23</v>
      </c>
      <c r="B44" s="655"/>
      <c r="C44" s="655"/>
      <c r="D44" s="655"/>
      <c r="E44" s="656"/>
      <c r="F44" s="160" t="s">
        <v>48</v>
      </c>
      <c r="G44" s="160" t="s">
        <v>24</v>
      </c>
      <c r="H44" s="657" t="s">
        <v>43</v>
      </c>
      <c r="I44" s="658"/>
      <c r="J44" s="161" t="s">
        <v>19</v>
      </c>
      <c r="K44" s="160" t="s">
        <v>49</v>
      </c>
      <c r="L44" s="160" t="s">
        <v>25</v>
      </c>
      <c r="M44" s="162" t="s">
        <v>26</v>
      </c>
      <c r="N44" s="162" t="s">
        <v>27</v>
      </c>
      <c r="O44" s="162" t="s">
        <v>28</v>
      </c>
      <c r="P44" s="162" t="s">
        <v>29</v>
      </c>
    </row>
    <row r="45" spans="1:16" s="65" customFormat="1" ht="31.9" hidden="1" customHeight="1">
      <c r="A45" s="95">
        <v>1</v>
      </c>
      <c r="B45" s="630" t="s">
        <v>71</v>
      </c>
      <c r="C45" s="631"/>
      <c r="D45" s="631"/>
      <c r="E45" s="631"/>
      <c r="F45" s="96" t="s">
        <v>39</v>
      </c>
      <c r="G45" s="96"/>
      <c r="H45" s="605" t="str">
        <f t="shared" ref="H45:H65" si="5">$D$20</f>
        <v>BLACK</v>
      </c>
      <c r="I45" s="606"/>
      <c r="J45" s="100" t="s">
        <v>31</v>
      </c>
      <c r="K45" s="100">
        <f>$P$20</f>
        <v>3</v>
      </c>
      <c r="L45" s="100">
        <v>2</v>
      </c>
      <c r="M45" s="100">
        <f t="shared" ref="M45:M46" si="6">L45*K45</f>
        <v>6</v>
      </c>
      <c r="N45" s="98"/>
      <c r="O45" s="99">
        <v>1170</v>
      </c>
      <c r="P45" s="102"/>
    </row>
    <row r="46" spans="1:16" s="65" customFormat="1" ht="31.9" hidden="1" customHeight="1">
      <c r="A46" s="95">
        <v>2</v>
      </c>
      <c r="B46" s="630" t="s">
        <v>71</v>
      </c>
      <c r="C46" s="631"/>
      <c r="D46" s="631"/>
      <c r="E46" s="631"/>
      <c r="F46" s="96" t="s">
        <v>39</v>
      </c>
      <c r="G46" s="96"/>
      <c r="H46" s="605" t="str">
        <f t="shared" ref="H46:H66" si="7">$D$25</f>
        <v>WHITE</v>
      </c>
      <c r="I46" s="606"/>
      <c r="J46" s="100" t="s">
        <v>31</v>
      </c>
      <c r="K46" s="100">
        <f>$P$25</f>
        <v>0</v>
      </c>
      <c r="L46" s="100">
        <v>2</v>
      </c>
      <c r="M46" s="100">
        <f t="shared" si="6"/>
        <v>0</v>
      </c>
      <c r="N46" s="98"/>
      <c r="O46" s="99">
        <v>1560</v>
      </c>
      <c r="P46" s="102"/>
    </row>
    <row r="47" spans="1:16" s="65" customFormat="1" ht="32.1" hidden="1" customHeight="1">
      <c r="A47" s="95">
        <v>3</v>
      </c>
      <c r="B47" s="602" t="s">
        <v>85</v>
      </c>
      <c r="C47" s="603"/>
      <c r="D47" s="603"/>
      <c r="E47" s="604"/>
      <c r="F47" s="96" t="s">
        <v>68</v>
      </c>
      <c r="G47" s="96"/>
      <c r="H47" s="605" t="str">
        <f t="shared" si="5"/>
        <v>BLACK</v>
      </c>
      <c r="I47" s="606"/>
      <c r="J47" s="100" t="s">
        <v>31</v>
      </c>
      <c r="K47" s="100">
        <f t="shared" ref="K47" si="8">$P$20</f>
        <v>3</v>
      </c>
      <c r="L47" s="100">
        <v>1</v>
      </c>
      <c r="M47" s="100">
        <f t="shared" ref="M47:M54" si="9">L47*K47</f>
        <v>3</v>
      </c>
      <c r="N47" s="98"/>
      <c r="O47" s="99">
        <f t="shared" ref="O47:O54" si="10">N47+M47</f>
        <v>3</v>
      </c>
      <c r="P47" s="102"/>
    </row>
    <row r="48" spans="1:16" s="65" customFormat="1" ht="31.9" hidden="1" customHeight="1">
      <c r="A48" s="95">
        <v>4</v>
      </c>
      <c r="B48" s="602" t="s">
        <v>85</v>
      </c>
      <c r="C48" s="603"/>
      <c r="D48" s="603"/>
      <c r="E48" s="604"/>
      <c r="F48" s="96" t="s">
        <v>68</v>
      </c>
      <c r="G48" s="96"/>
      <c r="H48" s="605" t="str">
        <f t="shared" si="7"/>
        <v>WHITE</v>
      </c>
      <c r="I48" s="606"/>
      <c r="J48" s="100" t="s">
        <v>31</v>
      </c>
      <c r="K48" s="100">
        <f t="shared" ref="K48" si="11">$P$25</f>
        <v>0</v>
      </c>
      <c r="L48" s="100">
        <v>1</v>
      </c>
      <c r="M48" s="100">
        <f t="shared" si="9"/>
        <v>0</v>
      </c>
      <c r="N48" s="98"/>
      <c r="O48" s="99">
        <f t="shared" si="10"/>
        <v>0</v>
      </c>
      <c r="P48" s="102"/>
    </row>
    <row r="49" spans="1:16" s="65" customFormat="1" ht="31.9" hidden="1" customHeight="1">
      <c r="A49" s="95">
        <v>5</v>
      </c>
      <c r="B49" s="602" t="s">
        <v>84</v>
      </c>
      <c r="C49" s="603"/>
      <c r="D49" s="603"/>
      <c r="E49" s="604"/>
      <c r="F49" s="96" t="s">
        <v>40</v>
      </c>
      <c r="G49" s="96"/>
      <c r="H49" s="605" t="str">
        <f t="shared" si="5"/>
        <v>BLACK</v>
      </c>
      <c r="I49" s="606"/>
      <c r="J49" s="100" t="s">
        <v>31</v>
      </c>
      <c r="K49" s="100">
        <f t="shared" ref="K49" si="12">$P$20</f>
        <v>3</v>
      </c>
      <c r="L49" s="100">
        <v>1</v>
      </c>
      <c r="M49" s="100">
        <f t="shared" ref="M49:M50" si="13">L49*K49</f>
        <v>3</v>
      </c>
      <c r="N49" s="98"/>
      <c r="O49" s="99">
        <f t="shared" ref="O49:O50" si="14">N49+M49</f>
        <v>3</v>
      </c>
      <c r="P49" s="102"/>
    </row>
    <row r="50" spans="1:16" s="65" customFormat="1" ht="31.9" hidden="1" customHeight="1">
      <c r="A50" s="95">
        <v>6</v>
      </c>
      <c r="B50" s="602" t="s">
        <v>84</v>
      </c>
      <c r="C50" s="603"/>
      <c r="D50" s="603"/>
      <c r="E50" s="604"/>
      <c r="F50" s="96" t="s">
        <v>40</v>
      </c>
      <c r="G50" s="96"/>
      <c r="H50" s="605" t="str">
        <f t="shared" si="7"/>
        <v>WHITE</v>
      </c>
      <c r="I50" s="606"/>
      <c r="J50" s="100" t="s">
        <v>31</v>
      </c>
      <c r="K50" s="100">
        <f t="shared" ref="K50" si="15">$P$25</f>
        <v>0</v>
      </c>
      <c r="L50" s="100">
        <v>1</v>
      </c>
      <c r="M50" s="100">
        <f t="shared" si="13"/>
        <v>0</v>
      </c>
      <c r="N50" s="98"/>
      <c r="O50" s="99">
        <f t="shared" si="14"/>
        <v>0</v>
      </c>
      <c r="P50" s="102"/>
    </row>
    <row r="51" spans="1:16" s="65" customFormat="1" ht="31.9" hidden="1" customHeight="1">
      <c r="A51" s="95">
        <v>7</v>
      </c>
      <c r="B51" s="602" t="s">
        <v>83</v>
      </c>
      <c r="C51" s="603"/>
      <c r="D51" s="603"/>
      <c r="E51" s="604"/>
      <c r="F51" s="96" t="s">
        <v>40</v>
      </c>
      <c r="G51" s="96"/>
      <c r="H51" s="605" t="str">
        <f t="shared" si="5"/>
        <v>BLACK</v>
      </c>
      <c r="I51" s="606"/>
      <c r="J51" s="100" t="s">
        <v>31</v>
      </c>
      <c r="K51" s="100">
        <f t="shared" ref="K51" si="16">$P$20</f>
        <v>3</v>
      </c>
      <c r="L51" s="100">
        <v>1</v>
      </c>
      <c r="M51" s="100">
        <f t="shared" ref="M51:M52" si="17">L51*K51</f>
        <v>3</v>
      </c>
      <c r="N51" s="98"/>
      <c r="O51" s="99">
        <f t="shared" ref="O51:O52" si="18">N51+M51</f>
        <v>3</v>
      </c>
      <c r="P51" s="102"/>
    </row>
    <row r="52" spans="1:16" s="65" customFormat="1" ht="31.9" hidden="1" customHeight="1">
      <c r="A52" s="95">
        <v>8</v>
      </c>
      <c r="B52" s="602" t="s">
        <v>83</v>
      </c>
      <c r="C52" s="603"/>
      <c r="D52" s="603"/>
      <c r="E52" s="604"/>
      <c r="F52" s="96" t="s">
        <v>40</v>
      </c>
      <c r="G52" s="96"/>
      <c r="H52" s="605" t="str">
        <f t="shared" si="7"/>
        <v>WHITE</v>
      </c>
      <c r="I52" s="606"/>
      <c r="J52" s="100" t="s">
        <v>31</v>
      </c>
      <c r="K52" s="100">
        <f t="shared" ref="K52" si="19">$P$25</f>
        <v>0</v>
      </c>
      <c r="L52" s="100">
        <v>1</v>
      </c>
      <c r="M52" s="100">
        <f t="shared" si="17"/>
        <v>0</v>
      </c>
      <c r="N52" s="98"/>
      <c r="O52" s="99">
        <f t="shared" si="18"/>
        <v>0</v>
      </c>
      <c r="P52" s="102"/>
    </row>
    <row r="53" spans="1:16" s="65" customFormat="1" ht="32.1" hidden="1" customHeight="1">
      <c r="A53" s="95">
        <v>9</v>
      </c>
      <c r="B53" s="630" t="s">
        <v>72</v>
      </c>
      <c r="C53" s="631"/>
      <c r="D53" s="631"/>
      <c r="E53" s="631"/>
      <c r="F53" s="96" t="s">
        <v>59</v>
      </c>
      <c r="G53" s="96"/>
      <c r="H53" s="605" t="str">
        <f t="shared" si="5"/>
        <v>BLACK</v>
      </c>
      <c r="I53" s="606"/>
      <c r="J53" s="100" t="s">
        <v>31</v>
      </c>
      <c r="K53" s="100">
        <f t="shared" ref="K53" si="20">$P$20</f>
        <v>3</v>
      </c>
      <c r="L53" s="100">
        <v>1</v>
      </c>
      <c r="M53" s="100">
        <f t="shared" si="9"/>
        <v>3</v>
      </c>
      <c r="N53" s="98"/>
      <c r="O53" s="99">
        <f t="shared" si="10"/>
        <v>3</v>
      </c>
      <c r="P53" s="102"/>
    </row>
    <row r="54" spans="1:16" s="65" customFormat="1" ht="31.9" hidden="1" customHeight="1">
      <c r="A54" s="95">
        <v>10</v>
      </c>
      <c r="B54" s="630" t="s">
        <v>72</v>
      </c>
      <c r="C54" s="631"/>
      <c r="D54" s="631"/>
      <c r="E54" s="631"/>
      <c r="F54" s="96" t="s">
        <v>59</v>
      </c>
      <c r="G54" s="96"/>
      <c r="H54" s="605" t="str">
        <f t="shared" si="7"/>
        <v>WHITE</v>
      </c>
      <c r="I54" s="606"/>
      <c r="J54" s="100" t="s">
        <v>31</v>
      </c>
      <c r="K54" s="100">
        <f t="shared" ref="K54" si="21">$P$25</f>
        <v>0</v>
      </c>
      <c r="L54" s="100">
        <v>1</v>
      </c>
      <c r="M54" s="100">
        <f t="shared" si="9"/>
        <v>0</v>
      </c>
      <c r="N54" s="98"/>
      <c r="O54" s="99">
        <f t="shared" si="10"/>
        <v>0</v>
      </c>
      <c r="P54" s="102"/>
    </row>
    <row r="55" spans="1:16" s="65" customFormat="1" ht="32.1" hidden="1" customHeight="1">
      <c r="A55" s="95">
        <v>11</v>
      </c>
      <c r="B55" s="630" t="s">
        <v>73</v>
      </c>
      <c r="C55" s="631"/>
      <c r="D55" s="631"/>
      <c r="E55" s="631"/>
      <c r="F55" s="96" t="s">
        <v>39</v>
      </c>
      <c r="G55" s="96"/>
      <c r="H55" s="605" t="str">
        <f t="shared" si="5"/>
        <v>BLACK</v>
      </c>
      <c r="I55" s="606"/>
      <c r="J55" s="100" t="s">
        <v>31</v>
      </c>
      <c r="K55" s="100">
        <f t="shared" ref="K55" si="22">$P$20</f>
        <v>3</v>
      </c>
      <c r="L55" s="100">
        <v>1</v>
      </c>
      <c r="M55" s="100">
        <f t="shared" ref="M55:M56" si="23">L55*K55</f>
        <v>3</v>
      </c>
      <c r="N55" s="98"/>
      <c r="O55" s="99">
        <f t="shared" ref="O55:O56" si="24">N55+M55</f>
        <v>3</v>
      </c>
      <c r="P55" s="102"/>
    </row>
    <row r="56" spans="1:16" s="65" customFormat="1" ht="31.9" hidden="1" customHeight="1">
      <c r="A56" s="95">
        <v>12</v>
      </c>
      <c r="B56" s="630" t="s">
        <v>73</v>
      </c>
      <c r="C56" s="631"/>
      <c r="D56" s="631"/>
      <c r="E56" s="631"/>
      <c r="F56" s="96" t="s">
        <v>39</v>
      </c>
      <c r="G56" s="96"/>
      <c r="H56" s="605" t="str">
        <f t="shared" si="7"/>
        <v>WHITE</v>
      </c>
      <c r="I56" s="606"/>
      <c r="J56" s="100" t="s">
        <v>31</v>
      </c>
      <c r="K56" s="100">
        <f t="shared" ref="K56" si="25">$P$25</f>
        <v>0</v>
      </c>
      <c r="L56" s="100">
        <v>1</v>
      </c>
      <c r="M56" s="100">
        <f t="shared" si="23"/>
        <v>0</v>
      </c>
      <c r="N56" s="98"/>
      <c r="O56" s="99">
        <f t="shared" si="24"/>
        <v>0</v>
      </c>
      <c r="P56" s="102"/>
    </row>
    <row r="57" spans="1:16" s="65" customFormat="1" ht="32.1" hidden="1" customHeight="1">
      <c r="A57" s="95">
        <v>13</v>
      </c>
      <c r="B57" s="630" t="s">
        <v>86</v>
      </c>
      <c r="C57" s="631"/>
      <c r="D57" s="631"/>
      <c r="E57" s="631"/>
      <c r="F57" s="96" t="s">
        <v>87</v>
      </c>
      <c r="G57" s="96"/>
      <c r="H57" s="605" t="str">
        <f t="shared" si="5"/>
        <v>BLACK</v>
      </c>
      <c r="I57" s="606"/>
      <c r="J57" s="100" t="s">
        <v>31</v>
      </c>
      <c r="K57" s="100">
        <f t="shared" ref="K57" si="26">$P$20</f>
        <v>3</v>
      </c>
      <c r="L57" s="100">
        <v>1</v>
      </c>
      <c r="M57" s="100">
        <f t="shared" ref="M57:M58" si="27">L57*K57</f>
        <v>3</v>
      </c>
      <c r="N57" s="98"/>
      <c r="O57" s="99">
        <f t="shared" ref="O57:O58" si="28">N57+M57</f>
        <v>3</v>
      </c>
      <c r="P57" s="102"/>
    </row>
    <row r="58" spans="1:16" s="65" customFormat="1" ht="31.9" hidden="1" customHeight="1">
      <c r="A58" s="95">
        <v>14</v>
      </c>
      <c r="B58" s="630" t="s">
        <v>86</v>
      </c>
      <c r="C58" s="631"/>
      <c r="D58" s="631"/>
      <c r="E58" s="631"/>
      <c r="F58" s="96" t="s">
        <v>87</v>
      </c>
      <c r="G58" s="96"/>
      <c r="H58" s="605" t="str">
        <f t="shared" si="7"/>
        <v>WHITE</v>
      </c>
      <c r="I58" s="606"/>
      <c r="J58" s="100" t="s">
        <v>31</v>
      </c>
      <c r="K58" s="100">
        <f t="shared" ref="K58" si="29">$P$25</f>
        <v>0</v>
      </c>
      <c r="L58" s="100">
        <v>1</v>
      </c>
      <c r="M58" s="100">
        <f t="shared" si="27"/>
        <v>0</v>
      </c>
      <c r="N58" s="98"/>
      <c r="O58" s="99">
        <f t="shared" si="28"/>
        <v>0</v>
      </c>
      <c r="P58" s="102"/>
    </row>
    <row r="59" spans="1:16" s="65" customFormat="1" ht="32.1" hidden="1" customHeight="1">
      <c r="A59" s="95">
        <v>15</v>
      </c>
      <c r="B59" s="630" t="s">
        <v>88</v>
      </c>
      <c r="C59" s="631"/>
      <c r="D59" s="631"/>
      <c r="E59" s="631"/>
      <c r="F59" s="96" t="s">
        <v>57</v>
      </c>
      <c r="G59" s="96"/>
      <c r="H59" s="605" t="str">
        <f t="shared" si="5"/>
        <v>BLACK</v>
      </c>
      <c r="I59" s="606"/>
      <c r="J59" s="100" t="s">
        <v>31</v>
      </c>
      <c r="K59" s="100">
        <f t="shared" ref="K59" si="30">$P$20</f>
        <v>3</v>
      </c>
      <c r="L59" s="100">
        <v>1</v>
      </c>
      <c r="M59" s="100">
        <f t="shared" ref="M59:M60" si="31">L59*K59</f>
        <v>3</v>
      </c>
      <c r="N59" s="98"/>
      <c r="O59" s="99">
        <f t="shared" ref="O59:O60" si="32">N59+M59</f>
        <v>3</v>
      </c>
      <c r="P59" s="102"/>
    </row>
    <row r="60" spans="1:16" s="65" customFormat="1" ht="31.9" hidden="1" customHeight="1">
      <c r="A60" s="95">
        <v>16</v>
      </c>
      <c r="B60" s="630" t="s">
        <v>88</v>
      </c>
      <c r="C60" s="631"/>
      <c r="D60" s="631"/>
      <c r="E60" s="631"/>
      <c r="F60" s="96" t="s">
        <v>57</v>
      </c>
      <c r="G60" s="96"/>
      <c r="H60" s="605" t="str">
        <f t="shared" si="7"/>
        <v>WHITE</v>
      </c>
      <c r="I60" s="606"/>
      <c r="J60" s="100" t="s">
        <v>31</v>
      </c>
      <c r="K60" s="100">
        <f t="shared" ref="K60" si="33">$P$25</f>
        <v>0</v>
      </c>
      <c r="L60" s="100">
        <v>1</v>
      </c>
      <c r="M60" s="100">
        <f t="shared" si="31"/>
        <v>0</v>
      </c>
      <c r="N60" s="98"/>
      <c r="O60" s="99">
        <f t="shared" si="32"/>
        <v>0</v>
      </c>
      <c r="P60" s="102"/>
    </row>
    <row r="61" spans="1:16" s="65" customFormat="1" ht="31.9" hidden="1" customHeight="1">
      <c r="A61" s="95">
        <v>17</v>
      </c>
      <c r="B61" s="630" t="s">
        <v>74</v>
      </c>
      <c r="C61" s="631"/>
      <c r="D61" s="631"/>
      <c r="E61" s="631"/>
      <c r="F61" s="96" t="s">
        <v>57</v>
      </c>
      <c r="G61" s="96"/>
      <c r="H61" s="605" t="str">
        <f t="shared" si="5"/>
        <v>BLACK</v>
      </c>
      <c r="I61" s="606"/>
      <c r="J61" s="100" t="s">
        <v>31</v>
      </c>
      <c r="K61" s="100">
        <f t="shared" ref="K61" si="34">$P$20</f>
        <v>3</v>
      </c>
      <c r="L61" s="100">
        <v>1</v>
      </c>
      <c r="M61" s="100">
        <f t="shared" ref="M61:M62" si="35">L61*K61</f>
        <v>3</v>
      </c>
      <c r="N61" s="98"/>
      <c r="O61" s="99">
        <f t="shared" ref="O61:O62" si="36">N61+M61</f>
        <v>3</v>
      </c>
      <c r="P61" s="102"/>
    </row>
    <row r="62" spans="1:16" s="65" customFormat="1" ht="31.9" hidden="1" customHeight="1">
      <c r="A62" s="95">
        <v>18</v>
      </c>
      <c r="B62" s="630" t="s">
        <v>74</v>
      </c>
      <c r="C62" s="631"/>
      <c r="D62" s="631"/>
      <c r="E62" s="631"/>
      <c r="F62" s="96" t="s">
        <v>57</v>
      </c>
      <c r="G62" s="96"/>
      <c r="H62" s="605" t="str">
        <f t="shared" si="7"/>
        <v>WHITE</v>
      </c>
      <c r="I62" s="606"/>
      <c r="J62" s="100" t="s">
        <v>31</v>
      </c>
      <c r="K62" s="100">
        <f t="shared" ref="K62" si="37">$P$25</f>
        <v>0</v>
      </c>
      <c r="L62" s="100">
        <v>1</v>
      </c>
      <c r="M62" s="100">
        <f t="shared" si="35"/>
        <v>0</v>
      </c>
      <c r="N62" s="98"/>
      <c r="O62" s="99">
        <f t="shared" si="36"/>
        <v>0</v>
      </c>
      <c r="P62" s="102"/>
    </row>
    <row r="63" spans="1:16" s="65" customFormat="1" ht="31.9" hidden="1" customHeight="1">
      <c r="A63" s="95">
        <v>19</v>
      </c>
      <c r="B63" s="630" t="s">
        <v>55</v>
      </c>
      <c r="C63" s="631"/>
      <c r="D63" s="631"/>
      <c r="E63" s="631"/>
      <c r="F63" s="96" t="s">
        <v>58</v>
      </c>
      <c r="G63" s="96"/>
      <c r="H63" s="605" t="str">
        <f t="shared" si="5"/>
        <v>BLACK</v>
      </c>
      <c r="I63" s="606"/>
      <c r="J63" s="100" t="s">
        <v>31</v>
      </c>
      <c r="K63" s="100">
        <f t="shared" ref="K63" si="38">$P$20</f>
        <v>3</v>
      </c>
      <c r="L63" s="97">
        <f>1/50</f>
        <v>0.02</v>
      </c>
      <c r="M63" s="100">
        <f t="shared" ref="M63:M64" si="39">L63*K63</f>
        <v>0.06</v>
      </c>
      <c r="N63" s="98"/>
      <c r="O63" s="99">
        <f t="shared" ref="O63:O64" si="40">N63+M63</f>
        <v>0.06</v>
      </c>
      <c r="P63" s="102"/>
    </row>
    <row r="64" spans="1:16" s="65" customFormat="1" ht="32.1" hidden="1" customHeight="1">
      <c r="A64" s="95">
        <v>20</v>
      </c>
      <c r="B64" s="630" t="s">
        <v>55</v>
      </c>
      <c r="C64" s="631"/>
      <c r="D64" s="631"/>
      <c r="E64" s="631"/>
      <c r="F64" s="96" t="s">
        <v>58</v>
      </c>
      <c r="G64" s="96"/>
      <c r="H64" s="605" t="str">
        <f t="shared" si="7"/>
        <v>WHITE</v>
      </c>
      <c r="I64" s="606"/>
      <c r="J64" s="100" t="s">
        <v>31</v>
      </c>
      <c r="K64" s="100">
        <f t="shared" ref="K64" si="41">$P$25</f>
        <v>0</v>
      </c>
      <c r="L64" s="97">
        <f t="shared" ref="L64" si="42">1/50</f>
        <v>0.02</v>
      </c>
      <c r="M64" s="100">
        <f t="shared" si="39"/>
        <v>0</v>
      </c>
      <c r="N64" s="98"/>
      <c r="O64" s="99">
        <f t="shared" si="40"/>
        <v>0</v>
      </c>
      <c r="P64" s="102"/>
    </row>
    <row r="65" spans="1:16" s="65" customFormat="1" ht="32.1" hidden="1" customHeight="1">
      <c r="A65" s="95">
        <v>21</v>
      </c>
      <c r="B65" s="602" t="s">
        <v>56</v>
      </c>
      <c r="C65" s="603"/>
      <c r="D65" s="603"/>
      <c r="E65" s="604"/>
      <c r="F65" s="96" t="s">
        <v>58</v>
      </c>
      <c r="G65" s="96"/>
      <c r="H65" s="605" t="str">
        <f t="shared" si="5"/>
        <v>BLACK</v>
      </c>
      <c r="I65" s="606"/>
      <c r="J65" s="100" t="s">
        <v>31</v>
      </c>
      <c r="K65" s="100">
        <f t="shared" ref="K65" si="43">$P$20</f>
        <v>3</v>
      </c>
      <c r="L65" s="97">
        <f>L63*2</f>
        <v>0.04</v>
      </c>
      <c r="M65" s="100">
        <f>ROUNDUP(M63*2,0)</f>
        <v>1</v>
      </c>
      <c r="N65" s="98"/>
      <c r="O65" s="99">
        <f t="shared" ref="O65:O66" si="44">N65+M65</f>
        <v>1</v>
      </c>
      <c r="P65" s="102"/>
    </row>
    <row r="66" spans="1:16" s="65" customFormat="1" ht="31.9" hidden="1" customHeight="1">
      <c r="A66" s="95">
        <v>22</v>
      </c>
      <c r="B66" s="602" t="s">
        <v>56</v>
      </c>
      <c r="C66" s="603"/>
      <c r="D66" s="603"/>
      <c r="E66" s="604"/>
      <c r="F66" s="96" t="s">
        <v>58</v>
      </c>
      <c r="G66" s="96"/>
      <c r="H66" s="605" t="str">
        <f t="shared" si="7"/>
        <v>WHITE</v>
      </c>
      <c r="I66" s="606"/>
      <c r="J66" s="100" t="s">
        <v>31</v>
      </c>
      <c r="K66" s="100">
        <f t="shared" ref="K66" si="45">$P$25</f>
        <v>0</v>
      </c>
      <c r="L66" s="97">
        <f>L64*2</f>
        <v>0.04</v>
      </c>
      <c r="M66" s="100">
        <f t="shared" ref="M66" si="46">L66*K66</f>
        <v>0</v>
      </c>
      <c r="N66" s="98"/>
      <c r="O66" s="99">
        <f t="shared" si="44"/>
        <v>0</v>
      </c>
      <c r="P66" s="102"/>
    </row>
    <row r="67" spans="1:16" s="74" customFormat="1" ht="5.45" customHeight="1">
      <c r="B67" s="75"/>
      <c r="C67" s="75"/>
      <c r="G67" s="76"/>
      <c r="N67" s="77"/>
      <c r="O67" s="77"/>
      <c r="P67" s="78"/>
    </row>
    <row r="68" spans="1:16" s="15" customFormat="1" ht="33" customHeight="1">
      <c r="B68" s="167" t="s">
        <v>98</v>
      </c>
      <c r="C68" s="168"/>
      <c r="D68" s="169"/>
      <c r="E68" s="169"/>
      <c r="F68" s="169"/>
      <c r="G68" s="170"/>
      <c r="H68" s="169"/>
      <c r="I68" s="169"/>
      <c r="J68" s="629" t="s">
        <v>32</v>
      </c>
      <c r="K68" s="629"/>
      <c r="L68" s="629"/>
      <c r="M68" s="629"/>
      <c r="N68" s="79"/>
      <c r="O68" s="79"/>
      <c r="P68" s="80"/>
    </row>
    <row r="69" spans="1:16" s="15" customFormat="1" ht="51" hidden="1" customHeight="1">
      <c r="B69" s="278" t="s">
        <v>43</v>
      </c>
      <c r="C69" s="682" t="s">
        <v>257</v>
      </c>
      <c r="D69" s="682"/>
      <c r="E69" s="169"/>
      <c r="F69" s="169"/>
      <c r="G69" s="170"/>
      <c r="H69" s="169"/>
      <c r="I69" s="169"/>
      <c r="J69" s="250"/>
      <c r="K69" s="250"/>
      <c r="L69" s="250"/>
      <c r="M69" s="250"/>
      <c r="N69" s="79"/>
      <c r="O69" s="79"/>
      <c r="P69" s="80"/>
    </row>
    <row r="70" spans="1:16" s="15" customFormat="1" ht="33" hidden="1" customHeight="1">
      <c r="B70" s="277"/>
      <c r="C70" s="683"/>
      <c r="D70" s="683"/>
      <c r="E70" s="169"/>
      <c r="F70" s="169"/>
      <c r="G70" s="170"/>
      <c r="H70" s="169"/>
      <c r="I70" s="169"/>
      <c r="J70" s="250"/>
      <c r="K70" s="250"/>
      <c r="L70" s="250"/>
      <c r="M70" s="250"/>
      <c r="N70" s="79"/>
      <c r="O70" s="79"/>
      <c r="P70" s="80"/>
    </row>
    <row r="71" spans="1:16" s="232" customFormat="1" ht="53.25" customHeight="1">
      <c r="A71" s="232">
        <v>1</v>
      </c>
      <c r="B71" s="233" t="s">
        <v>248</v>
      </c>
      <c r="C71" s="247" t="s">
        <v>367</v>
      </c>
      <c r="D71" s="15"/>
      <c r="E71" s="15"/>
      <c r="F71" s="15"/>
      <c r="G71" s="234"/>
      <c r="H71" s="234"/>
      <c r="I71" s="234"/>
      <c r="J71" s="234"/>
      <c r="K71" s="19"/>
      <c r="L71" s="234"/>
      <c r="M71" s="234"/>
      <c r="N71" s="234"/>
      <c r="O71" s="234"/>
      <c r="P71" s="234"/>
    </row>
    <row r="72" spans="1:16" s="246" customFormat="1" ht="45" customHeight="1">
      <c r="A72" s="253"/>
      <c r="B72" s="618" t="s">
        <v>50</v>
      </c>
      <c r="C72" s="619"/>
      <c r="D72" s="619"/>
      <c r="E72" s="619"/>
      <c r="F72" s="619"/>
      <c r="G72" s="619"/>
      <c r="H72" s="619"/>
      <c r="I72" s="620"/>
      <c r="J72" s="254"/>
      <c r="K72" s="255"/>
      <c r="L72" s="254"/>
      <c r="M72" s="254"/>
      <c r="N72" s="254"/>
      <c r="O72" s="254"/>
      <c r="P72" s="254"/>
    </row>
    <row r="73" spans="1:16" s="246" customFormat="1" ht="45" customHeight="1">
      <c r="A73" s="253"/>
      <c r="B73" s="256" t="s">
        <v>43</v>
      </c>
      <c r="C73" s="640" t="s">
        <v>53</v>
      </c>
      <c r="D73" s="641"/>
      <c r="E73" s="641"/>
      <c r="F73" s="641"/>
      <c r="G73" s="641"/>
      <c r="H73" s="641"/>
      <c r="I73" s="642"/>
      <c r="J73" s="254"/>
      <c r="K73" s="254"/>
      <c r="L73" s="254"/>
      <c r="M73" s="254"/>
      <c r="N73" s="254"/>
      <c r="O73" s="254"/>
      <c r="P73" s="254"/>
    </row>
    <row r="74" spans="1:16" s="246" customFormat="1" ht="45" customHeight="1">
      <c r="A74" s="253"/>
      <c r="B74" s="257" t="s">
        <v>40</v>
      </c>
      <c r="C74" s="643" t="s">
        <v>244</v>
      </c>
      <c r="D74" s="644"/>
      <c r="E74" s="644"/>
      <c r="F74" s="644"/>
      <c r="G74" s="644"/>
      <c r="H74" s="644"/>
      <c r="I74" s="645"/>
      <c r="J74" s="254"/>
      <c r="K74" s="254"/>
      <c r="L74" s="254"/>
      <c r="M74" s="254"/>
      <c r="N74" s="254"/>
    </row>
    <row r="75" spans="1:16" s="246" customFormat="1" ht="45" customHeight="1">
      <c r="A75" s="253"/>
      <c r="B75" s="618" t="s">
        <v>54</v>
      </c>
      <c r="C75" s="619"/>
      <c r="D75" s="646"/>
      <c r="E75" s="646"/>
      <c r="F75" s="646"/>
      <c r="G75" s="646"/>
      <c r="H75" s="646"/>
      <c r="I75" s="647"/>
      <c r="J75" s="254"/>
      <c r="K75" s="254"/>
    </row>
    <row r="76" spans="1:16" s="246" customFormat="1" ht="34.15" customHeight="1">
      <c r="A76" s="253"/>
      <c r="B76" s="638"/>
      <c r="C76" s="639"/>
      <c r="D76" s="258" t="s">
        <v>101</v>
      </c>
      <c r="E76" s="258" t="s">
        <v>66</v>
      </c>
      <c r="F76" s="258" t="s">
        <v>10</v>
      </c>
      <c r="G76" s="258" t="s">
        <v>63</v>
      </c>
      <c r="H76" s="275" t="s">
        <v>64</v>
      </c>
      <c r="I76" s="276" t="s">
        <v>65</v>
      </c>
    </row>
    <row r="77" spans="1:16" s="52" customFormat="1" ht="134.25" customHeight="1">
      <c r="A77" s="53"/>
      <c r="B77" s="652" t="s">
        <v>252</v>
      </c>
      <c r="C77" s="653"/>
      <c r="D77" s="649" t="s">
        <v>368</v>
      </c>
      <c r="E77" s="650"/>
      <c r="F77" s="650"/>
      <c r="G77" s="650"/>
      <c r="H77" s="650"/>
      <c r="I77" s="651"/>
      <c r="J77" s="86"/>
      <c r="K77" s="86"/>
      <c r="L77" s="86"/>
      <c r="M77" s="86"/>
      <c r="N77" s="86"/>
      <c r="O77" s="86"/>
    </row>
    <row r="78" spans="1:16" s="52" customFormat="1" ht="134.25" customHeight="1">
      <c r="A78" s="53"/>
      <c r="B78" s="635" t="s">
        <v>254</v>
      </c>
      <c r="C78" s="636"/>
      <c r="D78" s="632" t="s">
        <v>369</v>
      </c>
      <c r="E78" s="633"/>
      <c r="F78" s="633"/>
      <c r="G78" s="633"/>
      <c r="H78" s="633"/>
      <c r="I78" s="634"/>
      <c r="J78" s="86"/>
      <c r="K78" s="86"/>
      <c r="L78" s="86"/>
      <c r="M78" s="86"/>
      <c r="N78" s="86"/>
      <c r="O78" s="86"/>
    </row>
    <row r="79" spans="1:16" s="52" customFormat="1" ht="91.5" hidden="1" customHeight="1">
      <c r="A79" s="53"/>
      <c r="B79" s="635" t="s">
        <v>254</v>
      </c>
      <c r="C79" s="636"/>
      <c r="D79" s="632"/>
      <c r="E79" s="633"/>
      <c r="F79" s="633"/>
      <c r="G79" s="633"/>
      <c r="H79" s="633"/>
      <c r="I79" s="634"/>
      <c r="J79" s="86"/>
      <c r="K79" s="86"/>
      <c r="L79" s="86"/>
      <c r="M79" s="86"/>
      <c r="N79" s="86"/>
      <c r="O79" s="86"/>
    </row>
    <row r="80" spans="1:16" s="52" customFormat="1" ht="17.45" customHeight="1">
      <c r="A80" s="53"/>
      <c r="B80" s="85"/>
      <c r="C80" s="85"/>
      <c r="D80" s="85"/>
      <c r="E80" s="85"/>
      <c r="F80" s="85"/>
      <c r="G80" s="85"/>
      <c r="H80" s="85"/>
      <c r="I80" s="85"/>
      <c r="J80" s="87"/>
      <c r="K80" s="87"/>
      <c r="L80" s="87"/>
      <c r="M80" s="87"/>
      <c r="N80" s="87"/>
      <c r="O80" s="87"/>
      <c r="P80" s="87"/>
    </row>
    <row r="81" spans="1:16" s="81" customFormat="1" ht="33" customHeight="1">
      <c r="A81" s="110">
        <v>2</v>
      </c>
      <c r="B81" s="107" t="s">
        <v>153</v>
      </c>
      <c r="C81" s="637" t="s">
        <v>245</v>
      </c>
      <c r="D81" s="637"/>
      <c r="E81" s="637"/>
      <c r="F81" s="637"/>
      <c r="G81" s="83"/>
      <c r="H81" s="83"/>
      <c r="I81" s="83"/>
      <c r="J81" s="83"/>
      <c r="K81" s="84"/>
      <c r="L81" s="83"/>
      <c r="M81" s="83"/>
      <c r="N81" s="83"/>
      <c r="O81" s="83"/>
      <c r="P81" s="83"/>
    </row>
    <row r="82" spans="1:16" s="33" customFormat="1" ht="1.9" hidden="1" customHeight="1">
      <c r="A82" s="108"/>
      <c r="B82" s="621" t="s">
        <v>50</v>
      </c>
      <c r="C82" s="622"/>
      <c r="D82" s="622"/>
      <c r="E82" s="622"/>
      <c r="F82" s="622"/>
      <c r="G82" s="622"/>
      <c r="H82" s="622"/>
      <c r="I82" s="623"/>
      <c r="J82" s="103"/>
      <c r="K82" s="109"/>
      <c r="L82" s="103"/>
      <c r="M82" s="103"/>
      <c r="N82" s="103"/>
      <c r="O82" s="103"/>
      <c r="P82" s="103"/>
    </row>
    <row r="83" spans="1:16" s="33" customFormat="1" ht="34.15" hidden="1" customHeight="1">
      <c r="A83" s="108"/>
      <c r="B83" s="104" t="s">
        <v>43</v>
      </c>
      <c r="C83" s="596" t="s">
        <v>103</v>
      </c>
      <c r="D83" s="597"/>
      <c r="E83" s="597"/>
      <c r="F83" s="597"/>
      <c r="G83" s="597"/>
      <c r="H83" s="597"/>
      <c r="I83" s="598"/>
      <c r="J83" s="103"/>
      <c r="K83" s="103"/>
      <c r="L83" s="103"/>
      <c r="M83" s="103"/>
      <c r="N83" s="103"/>
      <c r="O83" s="103"/>
      <c r="P83" s="103"/>
    </row>
    <row r="84" spans="1:16" s="33" customFormat="1" ht="39" hidden="1" customHeight="1">
      <c r="A84" s="108"/>
      <c r="B84" s="105" t="str">
        <f>$E$32</f>
        <v>BLACK</v>
      </c>
      <c r="C84" s="599" t="s">
        <v>91</v>
      </c>
      <c r="D84" s="600"/>
      <c r="E84" s="600"/>
      <c r="F84" s="600"/>
      <c r="G84" s="600"/>
      <c r="H84" s="600"/>
      <c r="I84" s="601"/>
      <c r="J84" s="103"/>
      <c r="K84" s="103"/>
      <c r="L84" s="103"/>
      <c r="M84" s="103"/>
      <c r="N84" s="103"/>
    </row>
    <row r="85" spans="1:16" s="33" customFormat="1" ht="39" hidden="1" customHeight="1">
      <c r="A85" s="108"/>
      <c r="B85" s="105" t="str">
        <f>$E$32</f>
        <v>BLACK</v>
      </c>
      <c r="C85" s="599" t="s">
        <v>91</v>
      </c>
      <c r="D85" s="600"/>
      <c r="E85" s="600"/>
      <c r="F85" s="600"/>
      <c r="G85" s="600"/>
      <c r="H85" s="600"/>
      <c r="I85" s="601"/>
      <c r="J85" s="103"/>
      <c r="K85" s="103"/>
      <c r="L85" s="103"/>
      <c r="M85" s="103"/>
      <c r="N85" s="103"/>
    </row>
    <row r="86" spans="1:16" s="33" customFormat="1" ht="34.15" hidden="1" customHeight="1">
      <c r="A86" s="108"/>
      <c r="B86" s="621" t="s">
        <v>104</v>
      </c>
      <c r="C86" s="622"/>
      <c r="D86" s="624"/>
      <c r="E86" s="624"/>
      <c r="F86" s="624"/>
      <c r="G86" s="624"/>
      <c r="H86" s="624"/>
      <c r="I86" s="625"/>
      <c r="J86" s="103"/>
      <c r="K86" s="103"/>
    </row>
    <row r="87" spans="1:16" s="33" customFormat="1" ht="34.15" hidden="1" customHeight="1">
      <c r="A87" s="108"/>
      <c r="B87" s="602"/>
      <c r="C87" s="604"/>
      <c r="D87" s="106" t="s">
        <v>62</v>
      </c>
      <c r="E87" s="106" t="s">
        <v>101</v>
      </c>
      <c r="F87" s="106" t="s">
        <v>66</v>
      </c>
      <c r="G87" s="106" t="s">
        <v>10</v>
      </c>
      <c r="H87" s="106" t="s">
        <v>63</v>
      </c>
      <c r="I87" s="106" t="s">
        <v>64</v>
      </c>
      <c r="J87" s="106" t="s">
        <v>65</v>
      </c>
    </row>
    <row r="88" spans="1:16" s="33" customFormat="1" ht="45.6" hidden="1" customHeight="1">
      <c r="A88" s="108"/>
      <c r="B88" s="613" t="s">
        <v>105</v>
      </c>
      <c r="C88" s="614"/>
      <c r="D88" s="615" t="s">
        <v>102</v>
      </c>
      <c r="E88" s="616"/>
      <c r="F88" s="616"/>
      <c r="G88" s="616"/>
      <c r="H88" s="616"/>
      <c r="I88" s="616"/>
      <c r="J88" s="617"/>
    </row>
    <row r="89" spans="1:16" s="33" customFormat="1" ht="45.6" hidden="1" customHeight="1">
      <c r="A89" s="108"/>
      <c r="B89" s="613" t="s">
        <v>106</v>
      </c>
      <c r="C89" s="614"/>
      <c r="D89" s="615" t="s">
        <v>102</v>
      </c>
      <c r="E89" s="616"/>
      <c r="F89" s="616"/>
      <c r="G89" s="616"/>
      <c r="H89" s="616"/>
      <c r="I89" s="616"/>
      <c r="J89" s="617"/>
    </row>
    <row r="90" spans="1:16" s="52" customFormat="1" ht="16.149999999999999" customHeight="1">
      <c r="A90" s="53"/>
      <c r="B90" s="85"/>
      <c r="C90" s="85"/>
      <c r="D90" s="85"/>
      <c r="E90" s="85"/>
      <c r="F90" s="85"/>
      <c r="G90" s="85"/>
      <c r="H90" s="85"/>
      <c r="I90" s="85"/>
      <c r="J90" s="87"/>
      <c r="K90" s="87"/>
      <c r="L90" s="87"/>
      <c r="M90" s="87"/>
      <c r="N90" s="87"/>
      <c r="O90" s="87"/>
      <c r="P90" s="87"/>
    </row>
    <row r="91" spans="1:16" s="81" customFormat="1" ht="34.5" customHeight="1">
      <c r="A91" s="110">
        <v>3</v>
      </c>
      <c r="B91" s="107" t="s">
        <v>154</v>
      </c>
      <c r="C91" s="82" t="s">
        <v>246</v>
      </c>
      <c r="D91" s="82"/>
      <c r="E91" s="82"/>
      <c r="F91" s="82"/>
      <c r="G91" s="83"/>
      <c r="H91" s="83"/>
      <c r="I91" s="83"/>
      <c r="J91" s="83"/>
      <c r="K91" s="84"/>
      <c r="L91" s="83"/>
      <c r="M91" s="83"/>
      <c r="N91" s="83"/>
      <c r="O91" s="83"/>
      <c r="P91" s="83"/>
    </row>
    <row r="92" spans="1:16" s="33" customFormat="1" ht="34.15" hidden="1" customHeight="1">
      <c r="A92" s="108"/>
      <c r="B92" s="104" t="s">
        <v>43</v>
      </c>
      <c r="C92" s="596" t="s">
        <v>107</v>
      </c>
      <c r="D92" s="597"/>
      <c r="E92" s="597"/>
      <c r="F92" s="597"/>
      <c r="G92" s="597"/>
      <c r="H92" s="597"/>
      <c r="I92" s="598"/>
      <c r="J92" s="103"/>
      <c r="K92" s="103"/>
      <c r="L92" s="103"/>
      <c r="M92" s="103"/>
      <c r="N92" s="103"/>
      <c r="O92" s="103"/>
      <c r="P92" s="103"/>
    </row>
    <row r="93" spans="1:16" s="33" customFormat="1" ht="39" hidden="1" customHeight="1">
      <c r="A93" s="108"/>
      <c r="B93" s="105" t="str">
        <f>$E$32</f>
        <v>BLACK</v>
      </c>
      <c r="C93" s="599" t="s">
        <v>91</v>
      </c>
      <c r="D93" s="600"/>
      <c r="E93" s="600"/>
      <c r="F93" s="600"/>
      <c r="G93" s="600"/>
      <c r="H93" s="600"/>
      <c r="I93" s="601"/>
      <c r="J93" s="103"/>
      <c r="K93" s="103"/>
      <c r="L93" s="103"/>
      <c r="M93" s="103"/>
      <c r="N93" s="103"/>
    </row>
    <row r="94" spans="1:16" s="33" customFormat="1" ht="39" hidden="1" customHeight="1">
      <c r="A94" s="108"/>
      <c r="B94" s="105" t="e">
        <f>#REF!</f>
        <v>#REF!</v>
      </c>
      <c r="C94" s="599" t="s">
        <v>91</v>
      </c>
      <c r="D94" s="600"/>
      <c r="E94" s="600"/>
      <c r="F94" s="600"/>
      <c r="G94" s="600"/>
      <c r="H94" s="600"/>
      <c r="I94" s="601"/>
      <c r="J94" s="103"/>
      <c r="K94" s="103"/>
      <c r="L94" s="103"/>
      <c r="M94" s="103"/>
      <c r="N94" s="103"/>
    </row>
    <row r="95" spans="1:16" s="86" customFormat="1" ht="11.45" customHeight="1">
      <c r="A95" s="85"/>
      <c r="B95" s="85"/>
      <c r="C95" s="88"/>
      <c r="D95" s="88"/>
      <c r="E95" s="88"/>
      <c r="F95" s="88"/>
      <c r="G95" s="88"/>
      <c r="H95" s="88"/>
      <c r="I95" s="88"/>
      <c r="J95" s="88"/>
      <c r="K95" s="88"/>
      <c r="L95" s="88"/>
      <c r="M95" s="88"/>
      <c r="N95" s="88"/>
      <c r="O95" s="88"/>
      <c r="P95" s="88"/>
    </row>
    <row r="96" spans="1:16" s="15" customFormat="1" ht="46.9" customHeight="1">
      <c r="B96" s="648" t="s">
        <v>242</v>
      </c>
      <c r="C96" s="648"/>
      <c r="D96" s="648"/>
      <c r="E96" s="648"/>
      <c r="F96" s="648"/>
      <c r="G96" s="648"/>
      <c r="H96" s="648"/>
      <c r="I96" s="648"/>
      <c r="J96" s="648"/>
      <c r="K96" s="648"/>
      <c r="L96" s="648"/>
      <c r="M96" s="648"/>
      <c r="N96" s="648"/>
      <c r="O96" s="648"/>
      <c r="P96" s="648"/>
    </row>
    <row r="97" spans="1:16" s="33" customFormat="1" ht="35.25" customHeight="1">
      <c r="A97" s="108">
        <v>1</v>
      </c>
      <c r="B97" s="181" t="s">
        <v>249</v>
      </c>
      <c r="C97" s="108"/>
      <c r="D97" s="108"/>
      <c r="G97" s="103"/>
      <c r="M97" s="65"/>
      <c r="N97" s="111"/>
      <c r="O97" s="111"/>
      <c r="P97" s="65"/>
    </row>
    <row r="98" spans="1:16" s="33" customFormat="1" ht="35.25" hidden="1" customHeight="1">
      <c r="A98" s="108">
        <v>2</v>
      </c>
      <c r="B98" s="181" t="s">
        <v>99</v>
      </c>
      <c r="C98" s="108"/>
      <c r="D98" s="108"/>
      <c r="G98" s="103"/>
      <c r="M98" s="65"/>
      <c r="N98" s="111"/>
      <c r="O98" s="111"/>
      <c r="P98" s="65"/>
    </row>
    <row r="99" spans="1:16" s="33" customFormat="1" ht="35.25" hidden="1" customHeight="1">
      <c r="A99" s="108">
        <v>3</v>
      </c>
      <c r="B99" s="181" t="s">
        <v>100</v>
      </c>
      <c r="C99" s="108"/>
      <c r="D99" s="108"/>
      <c r="G99" s="103"/>
      <c r="M99" s="65"/>
      <c r="N99" s="111"/>
      <c r="O99" s="111"/>
      <c r="P99" s="65"/>
    </row>
    <row r="100" spans="1:16" s="18" customFormat="1" ht="33" hidden="1">
      <c r="A100" s="16"/>
      <c r="B100" s="89" t="s">
        <v>75</v>
      </c>
      <c r="C100" s="90" t="s">
        <v>66</v>
      </c>
      <c r="D100" s="90" t="s">
        <v>10</v>
      </c>
      <c r="E100" s="90" t="s">
        <v>63</v>
      </c>
      <c r="F100" s="90" t="s">
        <v>64</v>
      </c>
      <c r="G100" s="90" t="s">
        <v>65</v>
      </c>
      <c r="H100" s="90" t="s">
        <v>11</v>
      </c>
      <c r="L100" s="91"/>
      <c r="M100" s="92"/>
      <c r="N100" s="92"/>
      <c r="O100" s="91"/>
    </row>
    <row r="101" spans="1:16" s="18" customFormat="1" ht="33" hidden="1">
      <c r="A101" s="16"/>
      <c r="B101" s="89" t="s">
        <v>76</v>
      </c>
      <c r="C101" s="70">
        <f>G27</f>
        <v>0</v>
      </c>
      <c r="D101" s="70">
        <f>H27</f>
        <v>0</v>
      </c>
      <c r="E101" s="70">
        <f>I27</f>
        <v>3</v>
      </c>
      <c r="F101" s="70">
        <f>J27</f>
        <v>0</v>
      </c>
      <c r="G101" s="70">
        <f>K27</f>
        <v>0</v>
      </c>
      <c r="H101" s="70">
        <f>SUM(C101:F101)</f>
        <v>3</v>
      </c>
      <c r="L101" s="91"/>
      <c r="M101" s="92"/>
      <c r="N101" s="92"/>
      <c r="O101" s="91"/>
    </row>
    <row r="102" spans="1:16">
      <c r="A102" s="626"/>
      <c r="B102" s="626"/>
      <c r="C102" s="626"/>
      <c r="D102" s="626"/>
      <c r="E102" s="626"/>
      <c r="F102" s="626"/>
      <c r="G102" s="626"/>
      <c r="H102" s="626"/>
      <c r="I102" s="626"/>
      <c r="J102" s="626"/>
      <c r="K102" s="626"/>
      <c r="L102" s="626"/>
      <c r="M102" s="626"/>
      <c r="N102" s="626"/>
      <c r="O102" s="626"/>
      <c r="P102" s="626"/>
    </row>
    <row r="103" spans="1:16">
      <c r="A103" s="626"/>
      <c r="B103" s="626"/>
      <c r="C103" s="626"/>
      <c r="D103" s="626"/>
      <c r="E103" s="626"/>
      <c r="F103" s="626"/>
      <c r="G103" s="626"/>
      <c r="H103" s="626"/>
      <c r="I103" s="626"/>
      <c r="J103" s="626"/>
      <c r="K103" s="626"/>
      <c r="L103" s="626"/>
      <c r="M103" s="626"/>
      <c r="N103" s="626"/>
      <c r="O103" s="626"/>
      <c r="P103" s="626"/>
    </row>
    <row r="104" spans="1:16">
      <c r="A104" s="626"/>
      <c r="B104" s="626"/>
      <c r="C104" s="626"/>
      <c r="D104" s="626"/>
      <c r="E104" s="626"/>
      <c r="F104" s="626"/>
      <c r="G104" s="626"/>
      <c r="H104" s="626"/>
      <c r="I104" s="626"/>
      <c r="J104" s="626"/>
      <c r="K104" s="626"/>
      <c r="L104" s="626"/>
      <c r="M104" s="626"/>
      <c r="N104" s="626"/>
      <c r="O104" s="626"/>
      <c r="P104" s="626"/>
    </row>
    <row r="105" spans="1:16" ht="33.75" customHeight="1">
      <c r="A105" s="626"/>
      <c r="B105" s="626"/>
      <c r="C105" s="626"/>
      <c r="D105" s="626"/>
      <c r="E105" s="626"/>
      <c r="F105" s="626"/>
      <c r="G105" s="626"/>
      <c r="H105" s="626"/>
      <c r="I105" s="626"/>
      <c r="J105" s="626"/>
      <c r="K105" s="626"/>
      <c r="L105" s="626"/>
      <c r="M105" s="626"/>
      <c r="N105" s="626"/>
      <c r="O105" s="626"/>
      <c r="P105" s="626"/>
    </row>
    <row r="106" spans="1:16" ht="14.25" hidden="1" customHeight="1">
      <c r="A106" s="626"/>
      <c r="B106" s="626"/>
      <c r="C106" s="626"/>
      <c r="D106" s="626"/>
      <c r="E106" s="626"/>
      <c r="F106" s="626"/>
      <c r="G106" s="626"/>
      <c r="H106" s="626"/>
      <c r="I106" s="626"/>
      <c r="J106" s="626"/>
      <c r="K106" s="626"/>
      <c r="L106" s="626"/>
      <c r="M106" s="626"/>
      <c r="N106" s="626"/>
      <c r="O106" s="626"/>
      <c r="P106" s="626"/>
    </row>
    <row r="107" spans="1:16">
      <c r="A107" s="627"/>
      <c r="B107" s="628"/>
      <c r="C107" s="628"/>
      <c r="D107" s="628"/>
      <c r="E107" s="628"/>
      <c r="F107" s="628"/>
      <c r="G107" s="628"/>
      <c r="H107" s="628"/>
      <c r="I107" s="628"/>
      <c r="J107" s="628"/>
      <c r="K107" s="628"/>
      <c r="L107" s="628"/>
      <c r="M107" s="628"/>
      <c r="N107" s="628"/>
      <c r="O107" s="628"/>
      <c r="P107" s="628"/>
    </row>
    <row r="108" spans="1:16">
      <c r="A108" s="628"/>
      <c r="B108" s="628"/>
      <c r="C108" s="628"/>
      <c r="D108" s="628"/>
      <c r="E108" s="628"/>
      <c r="F108" s="628"/>
      <c r="G108" s="628"/>
      <c r="H108" s="628"/>
      <c r="I108" s="628"/>
      <c r="J108" s="628"/>
      <c r="K108" s="628"/>
      <c r="L108" s="628"/>
      <c r="M108" s="628"/>
      <c r="N108" s="628"/>
      <c r="O108" s="628"/>
      <c r="P108" s="628"/>
    </row>
    <row r="109" spans="1:16">
      <c r="A109" s="628"/>
      <c r="B109" s="628"/>
      <c r="C109" s="628"/>
      <c r="D109" s="628"/>
      <c r="E109" s="628"/>
      <c r="F109" s="628"/>
      <c r="G109" s="628"/>
      <c r="H109" s="628"/>
      <c r="I109" s="628"/>
      <c r="J109" s="628"/>
      <c r="K109" s="628"/>
      <c r="L109" s="628"/>
      <c r="M109" s="628"/>
      <c r="N109" s="628"/>
      <c r="O109" s="628"/>
      <c r="P109" s="628"/>
    </row>
    <row r="110" spans="1:16">
      <c r="A110" s="628"/>
      <c r="B110" s="628"/>
      <c r="C110" s="628"/>
      <c r="D110" s="628"/>
      <c r="E110" s="628"/>
      <c r="F110" s="628"/>
      <c r="G110" s="628"/>
      <c r="H110" s="628"/>
      <c r="I110" s="628"/>
      <c r="J110" s="628"/>
      <c r="K110" s="628"/>
      <c r="L110" s="628"/>
      <c r="M110" s="628"/>
      <c r="N110" s="628"/>
      <c r="O110" s="628"/>
      <c r="P110" s="628"/>
    </row>
    <row r="111" spans="1:16" ht="52.5" customHeight="1">
      <c r="A111" s="628"/>
      <c r="B111" s="628"/>
      <c r="C111" s="628"/>
      <c r="D111" s="628"/>
      <c r="E111" s="628"/>
      <c r="F111" s="628"/>
      <c r="G111" s="628"/>
      <c r="H111" s="628"/>
      <c r="I111" s="628"/>
      <c r="J111" s="628"/>
      <c r="K111" s="628"/>
      <c r="L111" s="628"/>
      <c r="M111" s="628"/>
      <c r="N111" s="628"/>
      <c r="O111" s="628"/>
      <c r="P111" s="628"/>
    </row>
  </sheetData>
  <mergeCells count="107">
    <mergeCell ref="B32:C32"/>
    <mergeCell ref="B33:C33"/>
    <mergeCell ref="B64:E64"/>
    <mergeCell ref="H64:I64"/>
    <mergeCell ref="B57:E57"/>
    <mergeCell ref="H57:I57"/>
    <mergeCell ref="B58:E58"/>
    <mergeCell ref="H58:I58"/>
    <mergeCell ref="B41:E41"/>
    <mergeCell ref="H41:I41"/>
    <mergeCell ref="B53:E53"/>
    <mergeCell ref="H53:I53"/>
    <mergeCell ref="B54:E54"/>
    <mergeCell ref="H54:I54"/>
    <mergeCell ref="B55:E55"/>
    <mergeCell ref="H55:I55"/>
    <mergeCell ref="B52:E52"/>
    <mergeCell ref="H52:I52"/>
    <mergeCell ref="H49:I49"/>
    <mergeCell ref="B47:E47"/>
    <mergeCell ref="C69:D69"/>
    <mergeCell ref="C70:D70"/>
    <mergeCell ref="H48:I48"/>
    <mergeCell ref="B45:E45"/>
    <mergeCell ref="H45:I45"/>
    <mergeCell ref="B46:E46"/>
    <mergeCell ref="H46:I46"/>
    <mergeCell ref="B50:E50"/>
    <mergeCell ref="H50:I50"/>
    <mergeCell ref="B51:E51"/>
    <mergeCell ref="H51:I51"/>
    <mergeCell ref="B59:E59"/>
    <mergeCell ref="H59:I59"/>
    <mergeCell ref="B60:E60"/>
    <mergeCell ref="H60:I60"/>
    <mergeCell ref="B37:E37"/>
    <mergeCell ref="B38:E38"/>
    <mergeCell ref="H38:I38"/>
    <mergeCell ref="H37:I37"/>
    <mergeCell ref="B48:E48"/>
    <mergeCell ref="A44:E44"/>
    <mergeCell ref="H44:I44"/>
    <mergeCell ref="M1:N1"/>
    <mergeCell ref="O1:P1"/>
    <mergeCell ref="M2:N2"/>
    <mergeCell ref="O2:P2"/>
    <mergeCell ref="M3:N3"/>
    <mergeCell ref="O3:P3"/>
    <mergeCell ref="D8:F8"/>
    <mergeCell ref="G5:L8"/>
    <mergeCell ref="D11:F11"/>
    <mergeCell ref="L11:P11"/>
    <mergeCell ref="N32:P32"/>
    <mergeCell ref="N33:P33"/>
    <mergeCell ref="N30:P30"/>
    <mergeCell ref="H36:I36"/>
    <mergeCell ref="A31:P31"/>
    <mergeCell ref="B13:F13"/>
    <mergeCell ref="A30:C30"/>
    <mergeCell ref="A102:P106"/>
    <mergeCell ref="A107:P111"/>
    <mergeCell ref="J68:M68"/>
    <mergeCell ref="B61:E61"/>
    <mergeCell ref="H61:I61"/>
    <mergeCell ref="D78:I78"/>
    <mergeCell ref="D79:I79"/>
    <mergeCell ref="B62:E62"/>
    <mergeCell ref="H62:I62"/>
    <mergeCell ref="B79:C79"/>
    <mergeCell ref="B66:E66"/>
    <mergeCell ref="H66:I66"/>
    <mergeCell ref="B63:E63"/>
    <mergeCell ref="H63:I63"/>
    <mergeCell ref="C81:F81"/>
    <mergeCell ref="B76:C76"/>
    <mergeCell ref="C73:I73"/>
    <mergeCell ref="C74:I74"/>
    <mergeCell ref="B75:I75"/>
    <mergeCell ref="B96:P96"/>
    <mergeCell ref="C94:I94"/>
    <mergeCell ref="B87:C87"/>
    <mergeCell ref="B88:C88"/>
    <mergeCell ref="D88:J88"/>
    <mergeCell ref="C92:I92"/>
    <mergeCell ref="C93:I93"/>
    <mergeCell ref="B49:E49"/>
    <mergeCell ref="H47:I47"/>
    <mergeCell ref="A36:E36"/>
    <mergeCell ref="B40:E40"/>
    <mergeCell ref="H40:I40"/>
    <mergeCell ref="B39:E39"/>
    <mergeCell ref="H39:I39"/>
    <mergeCell ref="B89:C89"/>
    <mergeCell ref="D89:J89"/>
    <mergeCell ref="H65:I65"/>
    <mergeCell ref="B72:I72"/>
    <mergeCell ref="B82:I82"/>
    <mergeCell ref="C83:I83"/>
    <mergeCell ref="C84:I84"/>
    <mergeCell ref="C85:I85"/>
    <mergeCell ref="B86:I86"/>
    <mergeCell ref="B78:C78"/>
    <mergeCell ref="B65:E65"/>
    <mergeCell ref="D77:I77"/>
    <mergeCell ref="B56:E56"/>
    <mergeCell ref="H56:I56"/>
    <mergeCell ref="B77:C77"/>
  </mergeCells>
  <phoneticPr fontId="80" type="noConversion"/>
  <printOptions horizontalCentered="1"/>
  <pageMargins left="0.25" right="0" top="0.61388888888888893" bottom="0.75" header="0" footer="0"/>
  <pageSetup paperSize="9" scale="33" fitToHeight="0" orientation="portrait" r:id="rId1"/>
  <headerFooter>
    <oddHeader>&amp;L&amp;G&amp;R&amp;"Muli,Bold"&amp;42[CUTTING DOCKET]</oddHeader>
    <oddFooter>&amp;L&amp;"Euclid Circular A,Bold"&amp;18[UA]&amp;"-,Regular"&amp;11
&amp;G&amp;R&amp;G</oddFooter>
  </headerFooter>
  <rowBreaks count="1" manualBreakCount="1">
    <brk id="41"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86"/>
  <sheetViews>
    <sheetView view="pageBreakPreview" topLeftCell="A13" zoomScale="40" zoomScaleNormal="40" zoomScaleSheetLayoutView="40" zoomScalePageLayoutView="25" workbookViewId="0">
      <selection activeCell="H20" sqref="H20"/>
    </sheetView>
  </sheetViews>
  <sheetFormatPr defaultColWidth="9.28515625" defaultRowHeight="24"/>
  <cols>
    <col min="1" max="1" width="75.85546875" style="158" customWidth="1"/>
    <col min="2" max="2" width="221.28515625" style="159" customWidth="1"/>
    <col min="3" max="3" width="142.28515625" style="159" hidden="1" customWidth="1"/>
    <col min="4" max="16384" width="9.28515625" style="159"/>
  </cols>
  <sheetData>
    <row r="1" spans="1:10" s="145" customFormat="1" ht="60" customHeight="1">
      <c r="A1" s="143"/>
      <c r="B1" s="144"/>
      <c r="C1" s="144"/>
    </row>
    <row r="2" spans="1:10" s="145" customFormat="1" ht="37.5" customHeight="1">
      <c r="A2" s="144" t="str">
        <f>'1. CUTTING DOCKET'!B6</f>
        <v xml:space="preserve">JOB NUMBER:  </v>
      </c>
      <c r="B2" s="144" t="str">
        <f>'1. CUTTING DOCKET'!D6</f>
        <v>P19  SS25   S2724</v>
      </c>
      <c r="C2" s="144"/>
    </row>
    <row r="3" spans="1:10" s="145" customFormat="1" ht="37.5" customHeight="1">
      <c r="A3" s="146" t="str">
        <f>'1. CUTTING DOCKET'!B7</f>
        <v xml:space="preserve">STYLE NUMBER: </v>
      </c>
      <c r="B3" s="146" t="str">
        <f>'1. CUTTING DOCKET'!D7</f>
        <v>P28JTS122</v>
      </c>
      <c r="C3" s="146"/>
    </row>
    <row r="4" spans="1:10" s="145" customFormat="1" ht="37.5" customHeight="1">
      <c r="A4" s="146" t="str">
        <f>'1. CUTTING DOCKET'!B8</f>
        <v xml:space="preserve">STYLE NAME : </v>
      </c>
      <c r="B4" s="146" t="str">
        <f>'1. CUTTING DOCKET'!D8</f>
        <v>PALACE JCC+ T-SHIRT</v>
      </c>
      <c r="C4" s="146"/>
    </row>
    <row r="5" spans="1:10" s="145" customFormat="1" ht="64.5" customHeight="1">
      <c r="A5" s="147"/>
      <c r="B5" s="171" t="s">
        <v>40</v>
      </c>
      <c r="C5" s="171"/>
    </row>
    <row r="6" spans="1:10" s="149" customFormat="1" ht="48.75" customHeight="1">
      <c r="A6" s="148" t="s">
        <v>33</v>
      </c>
      <c r="B6" s="148" t="str">
        <f>'1. CUTTING DOCKET'!E32</f>
        <v>BLACK</v>
      </c>
      <c r="C6" s="148"/>
    </row>
    <row r="7" spans="1:10" s="149" customFormat="1" ht="58.5" customHeight="1">
      <c r="A7" s="150" t="s">
        <v>34</v>
      </c>
      <c r="B7" s="148" t="str">
        <f>'1. CUTTING DOCKET'!B32:C32</f>
        <v xml:space="preserve">SINGLE JERSEY 20'S 100% COTTON 190GSM </v>
      </c>
      <c r="C7" s="148"/>
    </row>
    <row r="8" spans="1:10" s="149" customFormat="1" ht="262.14999999999998" customHeight="1">
      <c r="A8" s="151" t="str">
        <f>'1. CUTTING DOCKET'!D32</f>
        <v>VẢI CHÍNH + VIỀN CỔ</v>
      </c>
      <c r="B8" s="152"/>
      <c r="C8" s="152"/>
      <c r="J8" s="153"/>
    </row>
    <row r="9" spans="1:10" s="149" customFormat="1" ht="85.5" customHeight="1">
      <c r="A9" s="148" t="str">
        <f>'1. CUTTING DOCKET'!B33</f>
        <v>CM20 1X1RIB  100% COTTON 260GSM</v>
      </c>
      <c r="B9" s="154" t="str">
        <f>'1. CUTTING DOCKET'!E33</f>
        <v>BLACK</v>
      </c>
      <c r="C9" s="148"/>
    </row>
    <row r="10" spans="1:10" s="149" customFormat="1" ht="276.60000000000002" customHeight="1">
      <c r="A10" s="151" t="str">
        <f>'1. CUTTING DOCKET'!D33</f>
        <v>BO CỔ</v>
      </c>
      <c r="B10" s="155"/>
      <c r="C10" s="155"/>
    </row>
    <row r="11" spans="1:10" s="149" customFormat="1" ht="69.599999999999994" customHeight="1">
      <c r="A11" s="148" t="s">
        <v>52</v>
      </c>
      <c r="B11" s="154" t="str">
        <f>'1. CUTTING DOCKET'!F37</f>
        <v>BLACK</v>
      </c>
      <c r="C11" s="154"/>
    </row>
    <row r="12" spans="1:10" s="149" customFormat="1" ht="252.75" customHeight="1">
      <c r="A12" s="151" t="str">
        <f>'1. CUTTING DOCKET'!B37</f>
        <v>CHỈ 40/2 MAY CHÍNH + VẮT SỔ</v>
      </c>
      <c r="B12" s="155"/>
      <c r="C12" s="155"/>
    </row>
    <row r="13" spans="1:10" s="149" customFormat="1" ht="105.75" customHeight="1">
      <c r="A13" s="148" t="str">
        <f>'1. CUTTING DOCKET'!$B$38</f>
        <v>NHÃN CHÍNH</v>
      </c>
      <c r="B13" s="698" t="s">
        <v>258</v>
      </c>
      <c r="C13" s="698"/>
    </row>
    <row r="14" spans="1:10" s="149" customFormat="1" ht="292.14999999999998" customHeight="1">
      <c r="A14" s="156" t="s">
        <v>259</v>
      </c>
      <c r="B14" s="699"/>
      <c r="C14" s="699"/>
    </row>
    <row r="15" spans="1:10" s="149" customFormat="1" ht="105.75" customHeight="1">
      <c r="A15" s="148" t="str">
        <f>'1. CUTTING DOCKET'!$B$41</f>
        <v>NHÃN CARE TIẾNG HÀN 100% COTTON</v>
      </c>
      <c r="B15" s="698" t="s">
        <v>258</v>
      </c>
      <c r="C15" s="698"/>
    </row>
    <row r="16" spans="1:10" s="149" customFormat="1" ht="292.14999999999998" customHeight="1">
      <c r="A16" s="156" t="s">
        <v>260</v>
      </c>
      <c r="B16" s="699"/>
      <c r="C16" s="699"/>
    </row>
    <row r="17" spans="1:3" s="149" customFormat="1" ht="54" customHeight="1">
      <c r="A17" s="148" t="s">
        <v>365</v>
      </c>
      <c r="B17" s="698" t="s">
        <v>258</v>
      </c>
      <c r="C17" s="698"/>
    </row>
    <row r="18" spans="1:3" s="149" customFormat="1" ht="409.5" customHeight="1">
      <c r="A18" s="156" t="s">
        <v>250</v>
      </c>
      <c r="B18" s="700"/>
      <c r="C18" s="701"/>
    </row>
    <row r="19" spans="1:3" s="149" customFormat="1" ht="54" customHeight="1">
      <c r="A19" s="148" t="s">
        <v>371</v>
      </c>
      <c r="B19" s="698" t="s">
        <v>258</v>
      </c>
      <c r="C19" s="698"/>
    </row>
    <row r="20" spans="1:3" s="149" customFormat="1" ht="299.25" customHeight="1">
      <c r="A20" s="151" t="s">
        <v>251</v>
      </c>
      <c r="B20" s="702"/>
      <c r="C20" s="703"/>
    </row>
    <row r="21" spans="1:3" s="149" customFormat="1" ht="70.150000000000006" customHeight="1">
      <c r="A21" s="148" t="str">
        <f>'1. CUTTING DOCKET'!B45</f>
        <v>STICKER 21mm H x 38mm W</v>
      </c>
      <c r="B21" s="698" t="s">
        <v>258</v>
      </c>
      <c r="C21" s="698"/>
    </row>
    <row r="22" spans="1:3" s="149" customFormat="1" ht="365.25" customHeight="1">
      <c r="A22" s="156" t="s">
        <v>92</v>
      </c>
      <c r="B22" s="695" t="s">
        <v>82</v>
      </c>
      <c r="C22" s="696"/>
    </row>
    <row r="23" spans="1:3" s="149" customFormat="1" ht="69" customHeight="1">
      <c r="A23" s="157" t="s">
        <v>89</v>
      </c>
      <c r="B23" s="691" t="s">
        <v>87</v>
      </c>
      <c r="C23" s="692"/>
    </row>
    <row r="24" spans="1:3" s="149" customFormat="1" ht="408.75" customHeight="1">
      <c r="A24" s="151" t="s">
        <v>90</v>
      </c>
      <c r="B24" s="693"/>
      <c r="C24" s="694"/>
    </row>
    <row r="25" spans="1:3" s="149" customFormat="1" ht="69" customHeight="1">
      <c r="A25" s="157" t="s">
        <v>70</v>
      </c>
      <c r="B25" s="691" t="s">
        <v>69</v>
      </c>
      <c r="C25" s="692"/>
    </row>
    <row r="26" spans="1:3" s="149" customFormat="1" ht="408.75" customHeight="1">
      <c r="A26" s="151" t="s">
        <v>77</v>
      </c>
      <c r="B26" s="693"/>
      <c r="C26" s="694"/>
    </row>
    <row r="27" spans="1:3" s="149" customFormat="1" ht="69" customHeight="1">
      <c r="A27" s="157" t="s">
        <v>73</v>
      </c>
      <c r="B27" s="691" t="s">
        <v>39</v>
      </c>
      <c r="C27" s="692"/>
    </row>
    <row r="28" spans="1:3" s="149" customFormat="1" ht="408.75" customHeight="1">
      <c r="A28" s="151" t="s">
        <v>78</v>
      </c>
      <c r="B28" s="693"/>
      <c r="C28" s="694"/>
    </row>
    <row r="29" spans="1:3" s="149" customFormat="1" ht="69" customHeight="1">
      <c r="A29" s="157" t="str">
        <f>'1. CUTTING DOCKET'!B53</f>
        <v>THẺ BÀI 100% COTTON</v>
      </c>
      <c r="B29" s="697" t="str">
        <f>'1. CUTTING DOCKET'!F53</f>
        <v>PINK</v>
      </c>
      <c r="C29" s="692"/>
    </row>
    <row r="30" spans="1:3" s="149" customFormat="1" ht="408.75" customHeight="1">
      <c r="A30" s="151" t="s">
        <v>79</v>
      </c>
      <c r="B30" s="693"/>
      <c r="C30" s="694"/>
    </row>
    <row r="31" spans="1:3" s="149" customFormat="1" ht="54" customHeight="1">
      <c r="A31" s="148" t="str">
        <f>'1. CUTTING DOCKET'!B61</f>
        <v>BAO NYLON 25 x 35 CM</v>
      </c>
      <c r="B31" s="697" t="str">
        <f>'1. CUTTING DOCKET'!F61</f>
        <v>CLEAN</v>
      </c>
      <c r="C31" s="692"/>
    </row>
    <row r="32" spans="1:3" s="149" customFormat="1" ht="408" customHeight="1">
      <c r="A32" s="151" t="s">
        <v>80</v>
      </c>
      <c r="B32" s="693"/>
      <c r="C32" s="694"/>
    </row>
    <row r="33" spans="1:3" s="149" customFormat="1" ht="72.75" customHeight="1">
      <c r="A33" s="157" t="s">
        <v>93</v>
      </c>
      <c r="B33" s="691" t="s">
        <v>58</v>
      </c>
      <c r="C33" s="692"/>
    </row>
    <row r="34" spans="1:3" s="149" customFormat="1" ht="409.5" customHeight="1">
      <c r="A34" s="151"/>
      <c r="B34" s="693"/>
      <c r="C34" s="694"/>
    </row>
    <row r="86" spans="4:4">
      <c r="D86" s="249" t="s">
        <v>253</v>
      </c>
    </row>
  </sheetData>
  <mergeCells count="22">
    <mergeCell ref="B13:C13"/>
    <mergeCell ref="B14:C14"/>
    <mergeCell ref="B26:C26"/>
    <mergeCell ref="B25:C25"/>
    <mergeCell ref="B21:C21"/>
    <mergeCell ref="B17:C17"/>
    <mergeCell ref="B18:C18"/>
    <mergeCell ref="B19:C19"/>
    <mergeCell ref="B20:C20"/>
    <mergeCell ref="B23:C23"/>
    <mergeCell ref="B24:C24"/>
    <mergeCell ref="B15:C15"/>
    <mergeCell ref="B16:C16"/>
    <mergeCell ref="B27:C27"/>
    <mergeCell ref="B28:C28"/>
    <mergeCell ref="B32:C32"/>
    <mergeCell ref="B22:C22"/>
    <mergeCell ref="B34:C34"/>
    <mergeCell ref="B31:C31"/>
    <mergeCell ref="B33:C33"/>
    <mergeCell ref="B29:C29"/>
    <mergeCell ref="B30:C30"/>
  </mergeCells>
  <printOptions horizontalCentered="1"/>
  <pageMargins left="0.25" right="0" top="0.60416666666666663" bottom="0.75" header="0" footer="0"/>
  <pageSetup paperSize="9" scale="34" fitToHeight="0" orientation="portrait" r:id="rId1"/>
  <headerFooter>
    <oddHeader>&amp;L&amp;G&amp;R&amp;"Muli,Bold"&amp;42[TRIMS CARD]</oddHeader>
    <oddFooter>&amp;L&amp;"Euclid Circular A SemiBold,Bold"&amp;28[UA]
&amp;G&amp;R&amp;G</oddFooter>
  </headerFooter>
  <rowBreaks count="2" manualBreakCount="2">
    <brk id="16" max="2" man="1"/>
    <brk id="28"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CA03-5DED-4A38-95D9-4AA0B4F35C33}">
  <sheetPr>
    <pageSetUpPr fitToPage="1"/>
  </sheetPr>
  <dimension ref="A1:N45"/>
  <sheetViews>
    <sheetView zoomScale="75" zoomScaleNormal="162" workbookViewId="0">
      <selection activeCell="H1" sqref="H1:H1048576"/>
    </sheetView>
  </sheetViews>
  <sheetFormatPr defaultColWidth="12.5703125" defaultRowHeight="15.75"/>
  <cols>
    <col min="1" max="1" width="12.5703125" style="279"/>
    <col min="2" max="2" width="46.7109375" style="279" customWidth="1"/>
    <col min="3" max="3" width="11.7109375" style="279" customWidth="1"/>
    <col min="4" max="4" width="10.7109375" style="279" customWidth="1"/>
    <col min="5" max="5" width="11.5703125" style="279" customWidth="1"/>
    <col min="6" max="6" width="9" style="279" customWidth="1"/>
    <col min="7" max="7" width="12.5703125" style="279"/>
    <col min="8" max="9" width="8.7109375" style="279" customWidth="1"/>
    <col min="10" max="10" width="8.5703125" style="279" customWidth="1"/>
    <col min="11" max="11" width="8.42578125" style="279" customWidth="1"/>
    <col min="12" max="12" width="6.28515625" style="279" customWidth="1"/>
    <col min="13" max="16384" width="12.5703125" style="279"/>
  </cols>
  <sheetData>
    <row r="1" spans="1:14">
      <c r="A1" s="290" t="str">
        <f>'[8]COVERSHEET (2)'!A1</f>
        <v>Season</v>
      </c>
      <c r="B1" s="291" t="str">
        <f>'[8]COVERSHEET (2)'!B1</f>
        <v>WINTER 24</v>
      </c>
      <c r="C1" s="292" t="str">
        <f>'[8]COVERSHEET (2)'!C1</f>
        <v>Date Created</v>
      </c>
      <c r="D1" s="293"/>
      <c r="E1" s="294" t="str">
        <f>'[8]COVERSHEET (2)'!E1</f>
        <v>00/00/2023</v>
      </c>
      <c r="F1" s="295"/>
      <c r="G1" s="290" t="str">
        <f>'[8]COVERSHEET (2)'!G1</f>
        <v>Proto Recieved</v>
      </c>
      <c r="H1" s="296"/>
      <c r="I1" s="297" t="str">
        <f>'[8]COVERSHEET (2)'!I1</f>
        <v>00/00/2023</v>
      </c>
      <c r="J1" s="298"/>
      <c r="K1" s="299"/>
      <c r="L1" s="300"/>
      <c r="M1" s="301"/>
      <c r="N1" s="302"/>
    </row>
    <row r="2" spans="1:14">
      <c r="A2" s="303" t="str">
        <f>'[8]COVERSHEET (2)'!A2</f>
        <v>Style Name</v>
      </c>
      <c r="B2" s="304" t="str">
        <f>'[8]COVERSHEET (2)'!B2</f>
        <v>TIE-DYE WAFFLE LONG SLEEVE</v>
      </c>
      <c r="C2" s="305" t="str">
        <f>'[8]COVERSHEET (2)'!C2</f>
        <v xml:space="preserve">Amended 1 </v>
      </c>
      <c r="E2" s="294" t="str">
        <f>'[8]COVERSHEET (2)'!E2</f>
        <v>00/00/2023</v>
      </c>
      <c r="F2" s="306"/>
      <c r="G2" s="307" t="str">
        <f>'[8]COVERSHEET (2)'!G2</f>
        <v>2nd Proto</v>
      </c>
      <c r="H2" s="308"/>
      <c r="I2" s="309" t="str">
        <f>'[8]COVERSHEET (2)'!I2</f>
        <v>00/00/2023</v>
      </c>
      <c r="J2" s="310"/>
      <c r="K2" s="311"/>
      <c r="L2" s="312"/>
      <c r="M2" s="313"/>
      <c r="N2" s="314"/>
    </row>
    <row r="3" spans="1:14">
      <c r="A3" s="303" t="str">
        <f>'[8]COVERSHEET (2)'!A3</f>
        <v>Code</v>
      </c>
      <c r="B3" s="315" t="str">
        <f>'[8]COVERSHEET (2)'!B3</f>
        <v>P27ES061_062_063_064</v>
      </c>
      <c r="C3" s="316" t="str">
        <f>'[8]COVERSHEET (2)'!C3</f>
        <v>Amended 2</v>
      </c>
      <c r="D3" s="317"/>
      <c r="E3" s="294" t="str">
        <f>'[8]COVERSHEET (2)'!E3</f>
        <v>00/00/2023</v>
      </c>
      <c r="F3" s="306"/>
      <c r="G3" s="307" t="str">
        <f>'[8]COVERSHEET (2)'!G3</f>
        <v>Sample Sealed</v>
      </c>
      <c r="H3" s="308"/>
      <c r="I3" s="309" t="str">
        <f>'[8]COVERSHEET (2)'!I3</f>
        <v>00/00/2023</v>
      </c>
      <c r="J3" s="310"/>
      <c r="K3" s="311"/>
      <c r="L3" s="312"/>
      <c r="M3" s="313"/>
      <c r="N3" s="314"/>
    </row>
    <row r="4" spans="1:14" ht="50.1" customHeight="1" thickBot="1">
      <c r="A4" s="318" t="str">
        <f>'[8]COVERSHEET (2)'!A4</f>
        <v>Block</v>
      </c>
      <c r="B4" s="319" t="str">
        <f>'[8]COVERSHEET (2)'!B4</f>
        <v>ES4B</v>
      </c>
      <c r="C4" s="320" t="str">
        <f>'[8]COVERSHEET (2)'!C4</f>
        <v>Amended 3</v>
      </c>
      <c r="D4" s="321"/>
      <c r="E4" s="322" t="str">
        <f>'[8]COVERSHEET (2)'!E4</f>
        <v>00/00/2023</v>
      </c>
      <c r="F4" s="323"/>
      <c r="G4" s="324" t="str">
        <f>'[8]COVERSHEET (2)'!G4</f>
        <v>Approved By</v>
      </c>
      <c r="H4" s="325"/>
      <c r="I4" s="326" t="str">
        <f>'[8]COVERSHEET (2)'!I4</f>
        <v>X</v>
      </c>
      <c r="J4" s="327"/>
      <c r="K4" s="328"/>
      <c r="L4" s="289"/>
      <c r="M4" s="329"/>
      <c r="N4" s="330"/>
    </row>
    <row r="5" spans="1:14" ht="23.1" customHeight="1" thickBot="1">
      <c r="A5" s="704" t="s">
        <v>267</v>
      </c>
      <c r="B5" s="705"/>
      <c r="C5" s="705"/>
      <c r="D5" s="705"/>
      <c r="E5" s="705"/>
      <c r="F5" s="705"/>
      <c r="G5" s="705"/>
      <c r="H5" s="705"/>
      <c r="I5" s="705"/>
      <c r="J5" s="706"/>
      <c r="K5" s="331"/>
      <c r="L5" s="331"/>
      <c r="M5" s="331"/>
      <c r="N5" s="332"/>
    </row>
    <row r="6" spans="1:14">
      <c r="A6" s="333" t="s">
        <v>268</v>
      </c>
      <c r="B6" s="334" t="s">
        <v>175</v>
      </c>
      <c r="C6" s="335" t="s">
        <v>269</v>
      </c>
      <c r="D6" s="336" t="s">
        <v>270</v>
      </c>
      <c r="E6" s="336" t="s">
        <v>66</v>
      </c>
      <c r="F6" s="336" t="s">
        <v>10</v>
      </c>
      <c r="G6" s="337" t="s">
        <v>63</v>
      </c>
      <c r="H6" s="336" t="s">
        <v>64</v>
      </c>
      <c r="I6" s="337" t="s">
        <v>65</v>
      </c>
      <c r="J6" s="299"/>
      <c r="K6" s="301"/>
      <c r="L6" s="301"/>
      <c r="M6" s="301"/>
      <c r="N6" s="302"/>
    </row>
    <row r="7" spans="1:14">
      <c r="A7" s="338" t="s">
        <v>180</v>
      </c>
      <c r="B7" s="339" t="s">
        <v>181</v>
      </c>
      <c r="C7" s="280">
        <v>2</v>
      </c>
      <c r="D7" s="280">
        <v>1</v>
      </c>
      <c r="E7" s="340">
        <f>F7-C7</f>
        <v>72</v>
      </c>
      <c r="F7" s="340">
        <f>G7-C7</f>
        <v>74</v>
      </c>
      <c r="G7" s="341">
        <v>76</v>
      </c>
      <c r="H7" s="342">
        <f t="shared" ref="H7:H33" si="0">G7+C7</f>
        <v>78</v>
      </c>
      <c r="I7" s="343">
        <f t="shared" ref="I7:I33" si="1">H7+C7</f>
        <v>80</v>
      </c>
      <c r="J7" s="311"/>
      <c r="K7" s="313"/>
      <c r="L7" s="344"/>
      <c r="M7" s="313"/>
      <c r="N7" s="345"/>
    </row>
    <row r="8" spans="1:14">
      <c r="A8" s="338" t="s">
        <v>183</v>
      </c>
      <c r="B8" s="339" t="s">
        <v>184</v>
      </c>
      <c r="C8" s="280">
        <v>3.8</v>
      </c>
      <c r="D8" s="280">
        <v>1</v>
      </c>
      <c r="E8" s="340">
        <f t="shared" ref="E8:E30" si="2">F8-C8</f>
        <v>50.800000000000004</v>
      </c>
      <c r="F8" s="340">
        <f t="shared" ref="F8:F30" si="3">G8-C8</f>
        <v>54.6</v>
      </c>
      <c r="G8" s="346">
        <v>58.4</v>
      </c>
      <c r="H8" s="342">
        <f t="shared" si="0"/>
        <v>62.199999999999996</v>
      </c>
      <c r="I8" s="343">
        <f t="shared" si="1"/>
        <v>66</v>
      </c>
      <c r="J8" s="311"/>
      <c r="K8" s="313"/>
      <c r="L8" s="344"/>
      <c r="M8" s="313"/>
      <c r="N8" s="345"/>
    </row>
    <row r="9" spans="1:14">
      <c r="A9" s="338" t="s">
        <v>186</v>
      </c>
      <c r="B9" s="339" t="s">
        <v>187</v>
      </c>
      <c r="C9" s="280">
        <v>3.8</v>
      </c>
      <c r="D9" s="280">
        <v>1</v>
      </c>
      <c r="E9" s="340">
        <f t="shared" si="2"/>
        <v>50.800000000000004</v>
      </c>
      <c r="F9" s="340">
        <f t="shared" si="3"/>
        <v>54.6</v>
      </c>
      <c r="G9" s="346">
        <v>58.4</v>
      </c>
      <c r="H9" s="342">
        <f t="shared" si="0"/>
        <v>62.199999999999996</v>
      </c>
      <c r="I9" s="343">
        <f t="shared" si="1"/>
        <v>66</v>
      </c>
      <c r="J9" s="311"/>
      <c r="K9" s="313"/>
      <c r="L9" s="344"/>
      <c r="M9" s="313"/>
      <c r="N9" s="345"/>
    </row>
    <row r="10" spans="1:14">
      <c r="A10" s="338" t="s">
        <v>189</v>
      </c>
      <c r="B10" s="339" t="s">
        <v>190</v>
      </c>
      <c r="C10" s="280">
        <v>1.5</v>
      </c>
      <c r="D10" s="280">
        <v>0.5</v>
      </c>
      <c r="E10" s="340">
        <f t="shared" si="2"/>
        <v>60.5</v>
      </c>
      <c r="F10" s="340">
        <f t="shared" si="3"/>
        <v>62</v>
      </c>
      <c r="G10" s="341">
        <v>63.5</v>
      </c>
      <c r="H10" s="342">
        <f t="shared" si="0"/>
        <v>65</v>
      </c>
      <c r="I10" s="343">
        <f t="shared" si="1"/>
        <v>66.5</v>
      </c>
      <c r="J10" s="311"/>
      <c r="K10" s="313"/>
      <c r="L10" s="344"/>
      <c r="M10" s="313"/>
      <c r="N10" s="345"/>
    </row>
    <row r="11" spans="1:14">
      <c r="A11" s="338" t="s">
        <v>192</v>
      </c>
      <c r="B11" s="339" t="s">
        <v>193</v>
      </c>
      <c r="C11" s="280">
        <v>1.2</v>
      </c>
      <c r="D11" s="280">
        <v>0.5</v>
      </c>
      <c r="E11" s="340">
        <f t="shared" si="2"/>
        <v>47.599999999999994</v>
      </c>
      <c r="F11" s="340">
        <f t="shared" si="3"/>
        <v>48.8</v>
      </c>
      <c r="G11" s="341">
        <v>50</v>
      </c>
      <c r="H11" s="342">
        <f t="shared" si="0"/>
        <v>51.2</v>
      </c>
      <c r="I11" s="343">
        <f t="shared" si="1"/>
        <v>52.400000000000006</v>
      </c>
      <c r="J11" s="311"/>
      <c r="K11" s="313"/>
      <c r="L11" s="344"/>
      <c r="M11" s="313"/>
      <c r="N11" s="345"/>
    </row>
    <row r="12" spans="1:14">
      <c r="A12" s="338" t="s">
        <v>195</v>
      </c>
      <c r="B12" s="339" t="s">
        <v>196</v>
      </c>
      <c r="C12" s="280">
        <v>1.9</v>
      </c>
      <c r="D12" s="280">
        <v>0.5</v>
      </c>
      <c r="E12" s="340">
        <f t="shared" si="2"/>
        <v>49.150000000000006</v>
      </c>
      <c r="F12" s="340">
        <f t="shared" si="3"/>
        <v>51.050000000000004</v>
      </c>
      <c r="G12" s="346">
        <v>52.95</v>
      </c>
      <c r="H12" s="342">
        <f t="shared" si="0"/>
        <v>54.85</v>
      </c>
      <c r="I12" s="343">
        <f t="shared" si="1"/>
        <v>56.75</v>
      </c>
      <c r="J12" s="311"/>
      <c r="K12" s="313"/>
      <c r="L12" s="344"/>
      <c r="M12" s="313"/>
      <c r="N12" s="345"/>
    </row>
    <row r="13" spans="1:14">
      <c r="A13" s="338" t="s">
        <v>198</v>
      </c>
      <c r="B13" s="339" t="s">
        <v>271</v>
      </c>
      <c r="C13" s="280">
        <v>1.9</v>
      </c>
      <c r="D13" s="280">
        <v>0.5</v>
      </c>
      <c r="E13" s="340">
        <f t="shared" si="2"/>
        <v>45.150000000000006</v>
      </c>
      <c r="F13" s="340">
        <f t="shared" si="3"/>
        <v>47.050000000000004</v>
      </c>
      <c r="G13" s="346">
        <v>48.95</v>
      </c>
      <c r="H13" s="342">
        <f t="shared" si="0"/>
        <v>50.85</v>
      </c>
      <c r="I13" s="343">
        <f t="shared" si="1"/>
        <v>52.75</v>
      </c>
      <c r="J13" s="311"/>
      <c r="K13" s="313"/>
      <c r="L13" s="344"/>
      <c r="M13" s="313"/>
      <c r="N13" s="345"/>
    </row>
    <row r="14" spans="1:14">
      <c r="A14" s="338" t="s">
        <v>201</v>
      </c>
      <c r="B14" s="339" t="s">
        <v>272</v>
      </c>
      <c r="C14" s="280">
        <v>1.9</v>
      </c>
      <c r="D14" s="280">
        <v>0.5</v>
      </c>
      <c r="E14" s="340">
        <f t="shared" si="2"/>
        <v>45.150000000000006</v>
      </c>
      <c r="F14" s="340">
        <f t="shared" si="3"/>
        <v>47.050000000000004</v>
      </c>
      <c r="G14" s="346">
        <v>48.95</v>
      </c>
      <c r="H14" s="342">
        <f t="shared" si="0"/>
        <v>50.85</v>
      </c>
      <c r="I14" s="343">
        <f t="shared" si="1"/>
        <v>52.75</v>
      </c>
      <c r="J14" s="311"/>
      <c r="K14" s="313"/>
      <c r="L14" s="347"/>
      <c r="M14" s="313"/>
      <c r="N14" s="345"/>
    </row>
    <row r="15" spans="1:14">
      <c r="A15" s="338" t="s">
        <v>204</v>
      </c>
      <c r="B15" s="339" t="s">
        <v>205</v>
      </c>
      <c r="C15" s="280">
        <v>1</v>
      </c>
      <c r="D15" s="280">
        <v>1</v>
      </c>
      <c r="E15" s="340">
        <f t="shared" si="2"/>
        <v>23</v>
      </c>
      <c r="F15" s="340">
        <f t="shared" si="3"/>
        <v>24</v>
      </c>
      <c r="G15" s="346">
        <v>25</v>
      </c>
      <c r="H15" s="342">
        <f t="shared" si="0"/>
        <v>26</v>
      </c>
      <c r="I15" s="343">
        <f t="shared" si="1"/>
        <v>27</v>
      </c>
      <c r="J15" s="311"/>
      <c r="K15" s="313"/>
      <c r="L15" s="344"/>
      <c r="M15" s="313"/>
      <c r="N15" s="345"/>
    </row>
    <row r="16" spans="1:14">
      <c r="A16" s="338" t="s">
        <v>207</v>
      </c>
      <c r="B16" s="339" t="s">
        <v>208</v>
      </c>
      <c r="C16" s="280">
        <v>1</v>
      </c>
      <c r="D16" s="280">
        <v>1</v>
      </c>
      <c r="E16" s="340">
        <f t="shared" si="2"/>
        <v>27</v>
      </c>
      <c r="F16" s="340">
        <f t="shared" si="3"/>
        <v>28</v>
      </c>
      <c r="G16" s="346">
        <v>29</v>
      </c>
      <c r="H16" s="342">
        <f t="shared" si="0"/>
        <v>30</v>
      </c>
      <c r="I16" s="343">
        <f t="shared" si="1"/>
        <v>31</v>
      </c>
      <c r="J16" s="311"/>
      <c r="K16" s="313"/>
      <c r="L16" s="344"/>
      <c r="M16" s="313"/>
      <c r="N16" s="345"/>
    </row>
    <row r="17" spans="1:14">
      <c r="A17" s="348" t="s">
        <v>210</v>
      </c>
      <c r="B17" s="349" t="s">
        <v>261</v>
      </c>
      <c r="C17" s="350">
        <v>0.7</v>
      </c>
      <c r="D17" s="350">
        <v>0.5</v>
      </c>
      <c r="E17" s="351">
        <f t="shared" si="2"/>
        <v>17.600000000000001</v>
      </c>
      <c r="F17" s="351">
        <f t="shared" si="3"/>
        <v>18.3</v>
      </c>
      <c r="G17" s="352">
        <v>19</v>
      </c>
      <c r="H17" s="353">
        <f t="shared" si="0"/>
        <v>19.7</v>
      </c>
      <c r="I17" s="354">
        <f t="shared" si="1"/>
        <v>20.399999999999999</v>
      </c>
      <c r="J17" s="311"/>
      <c r="K17" s="313"/>
      <c r="L17" s="355"/>
      <c r="M17" s="313"/>
      <c r="N17" s="345"/>
    </row>
    <row r="18" spans="1:14">
      <c r="A18" s="356" t="s">
        <v>262</v>
      </c>
      <c r="B18" s="357" t="s">
        <v>263</v>
      </c>
      <c r="C18" s="358">
        <v>0.5</v>
      </c>
      <c r="D18" s="358">
        <v>0.5</v>
      </c>
      <c r="E18" s="359">
        <f t="shared" si="2"/>
        <v>14.5</v>
      </c>
      <c r="F18" s="359">
        <f t="shared" si="3"/>
        <v>15</v>
      </c>
      <c r="G18" s="360">
        <v>15.5</v>
      </c>
      <c r="H18" s="361">
        <f t="shared" si="0"/>
        <v>16</v>
      </c>
      <c r="I18" s="362">
        <f t="shared" si="1"/>
        <v>16.5</v>
      </c>
      <c r="J18" s="311"/>
      <c r="K18" s="313"/>
      <c r="L18" s="363"/>
      <c r="M18" s="313"/>
      <c r="N18" s="345"/>
    </row>
    <row r="19" spans="1:14">
      <c r="A19" s="356" t="s">
        <v>264</v>
      </c>
      <c r="B19" s="357" t="s">
        <v>265</v>
      </c>
      <c r="C19" s="358">
        <v>0.3</v>
      </c>
      <c r="D19" s="358">
        <v>0.5</v>
      </c>
      <c r="E19" s="359">
        <f t="shared" si="2"/>
        <v>8.8999999999999986</v>
      </c>
      <c r="F19" s="359">
        <f t="shared" si="3"/>
        <v>9.1999999999999993</v>
      </c>
      <c r="G19" s="360">
        <v>9.5</v>
      </c>
      <c r="H19" s="361">
        <f t="shared" si="0"/>
        <v>9.8000000000000007</v>
      </c>
      <c r="I19" s="362">
        <f t="shared" si="1"/>
        <v>10.100000000000001</v>
      </c>
      <c r="J19" s="311"/>
      <c r="K19" s="313"/>
      <c r="L19" s="363"/>
      <c r="M19" s="313"/>
      <c r="N19" s="345"/>
    </row>
    <row r="20" spans="1:14">
      <c r="A20" s="364" t="str">
        <f ca="1">'GRADING FOR PROTO '!A20</f>
        <v>L</v>
      </c>
      <c r="B20" s="365" t="str">
        <f ca="1">'GRADING FOR PROTO '!B20</f>
        <v>CUFF HEIGHT</v>
      </c>
      <c r="C20" s="366">
        <v>0</v>
      </c>
      <c r="D20" s="367">
        <v>0.3</v>
      </c>
      <c r="E20" s="340">
        <f t="shared" si="2"/>
        <v>2.5</v>
      </c>
      <c r="F20" s="340">
        <f t="shared" si="3"/>
        <v>2.5</v>
      </c>
      <c r="G20" s="368">
        <v>2.5</v>
      </c>
      <c r="H20" s="342">
        <f t="shared" si="0"/>
        <v>2.5</v>
      </c>
      <c r="I20" s="343">
        <f t="shared" si="1"/>
        <v>2.5</v>
      </c>
      <c r="J20" s="311"/>
      <c r="K20" s="313"/>
      <c r="L20" s="363"/>
      <c r="M20" s="313"/>
      <c r="N20" s="345"/>
    </row>
    <row r="21" spans="1:14">
      <c r="A21" s="369" t="s">
        <v>10</v>
      </c>
      <c r="B21" s="370" t="s">
        <v>215</v>
      </c>
      <c r="C21" s="371">
        <v>0</v>
      </c>
      <c r="D21" s="280">
        <v>0.3</v>
      </c>
      <c r="E21" s="340">
        <f t="shared" si="2"/>
        <v>2.5</v>
      </c>
      <c r="F21" s="340">
        <f t="shared" si="3"/>
        <v>2.5</v>
      </c>
      <c r="G21" s="372">
        <v>2.5</v>
      </c>
      <c r="H21" s="342">
        <f t="shared" si="0"/>
        <v>2.5</v>
      </c>
      <c r="I21" s="343">
        <f t="shared" si="1"/>
        <v>2.5</v>
      </c>
      <c r="J21" s="311"/>
      <c r="K21" s="313"/>
      <c r="L21" s="355"/>
      <c r="M21" s="313"/>
      <c r="N21" s="345"/>
    </row>
    <row r="22" spans="1:14">
      <c r="A22" s="369" t="s">
        <v>216</v>
      </c>
      <c r="B22" s="370" t="s">
        <v>145</v>
      </c>
      <c r="C22" s="371">
        <v>0</v>
      </c>
      <c r="D22" s="280">
        <v>0.5</v>
      </c>
      <c r="E22" s="340">
        <f t="shared" si="2"/>
        <v>2.5</v>
      </c>
      <c r="F22" s="340">
        <f t="shared" si="3"/>
        <v>2.5</v>
      </c>
      <c r="G22" s="372">
        <v>2.5</v>
      </c>
      <c r="H22" s="342">
        <f t="shared" si="0"/>
        <v>2.5</v>
      </c>
      <c r="I22" s="343">
        <f t="shared" si="1"/>
        <v>2.5</v>
      </c>
      <c r="J22" s="311"/>
      <c r="K22" s="313"/>
      <c r="L22" s="373"/>
      <c r="M22" s="313"/>
      <c r="N22" s="345"/>
    </row>
    <row r="23" spans="1:14">
      <c r="A23" s="369" t="s">
        <v>218</v>
      </c>
      <c r="B23" s="374" t="s">
        <v>219</v>
      </c>
      <c r="C23" s="371">
        <v>0.7</v>
      </c>
      <c r="D23" s="280">
        <v>0.5</v>
      </c>
      <c r="E23" s="340">
        <f t="shared" si="2"/>
        <v>17.950000000000003</v>
      </c>
      <c r="F23" s="340">
        <f t="shared" si="3"/>
        <v>18.650000000000002</v>
      </c>
      <c r="G23" s="375">
        <v>19.350000000000001</v>
      </c>
      <c r="H23" s="342">
        <f t="shared" si="0"/>
        <v>20.05</v>
      </c>
      <c r="I23" s="343">
        <f t="shared" si="1"/>
        <v>20.75</v>
      </c>
      <c r="J23" s="311"/>
      <c r="K23" s="313"/>
      <c r="L23" s="373"/>
      <c r="M23" s="313"/>
      <c r="N23" s="345"/>
    </row>
    <row r="24" spans="1:14">
      <c r="A24" s="369" t="s">
        <v>221</v>
      </c>
      <c r="B24" s="374" t="s">
        <v>222</v>
      </c>
      <c r="C24" s="371">
        <v>0</v>
      </c>
      <c r="D24" s="280">
        <v>0.5</v>
      </c>
      <c r="E24" s="340">
        <f t="shared" si="2"/>
        <v>2</v>
      </c>
      <c r="F24" s="340">
        <f t="shared" si="3"/>
        <v>2</v>
      </c>
      <c r="G24" s="376">
        <v>2</v>
      </c>
      <c r="H24" s="342">
        <f t="shared" si="0"/>
        <v>2</v>
      </c>
      <c r="I24" s="343">
        <f t="shared" si="1"/>
        <v>2</v>
      </c>
      <c r="J24" s="311"/>
      <c r="K24" s="313"/>
      <c r="L24" s="377"/>
      <c r="M24" s="313"/>
      <c r="N24" s="345"/>
    </row>
    <row r="25" spans="1:14">
      <c r="A25" s="369" t="s">
        <v>223</v>
      </c>
      <c r="B25" s="378" t="s">
        <v>224</v>
      </c>
      <c r="C25" s="371">
        <v>0.3</v>
      </c>
      <c r="D25" s="280">
        <v>0.5</v>
      </c>
      <c r="E25" s="340">
        <f t="shared" si="2"/>
        <v>10.049999999999999</v>
      </c>
      <c r="F25" s="340">
        <f t="shared" si="3"/>
        <v>10.35</v>
      </c>
      <c r="G25" s="375">
        <v>10.65</v>
      </c>
      <c r="H25" s="342">
        <f t="shared" si="0"/>
        <v>10.950000000000001</v>
      </c>
      <c r="I25" s="343">
        <f t="shared" si="1"/>
        <v>11.250000000000002</v>
      </c>
      <c r="J25" s="311"/>
      <c r="K25" s="313"/>
      <c r="L25" s="373"/>
      <c r="M25" s="313"/>
      <c r="N25" s="345"/>
    </row>
    <row r="26" spans="1:14">
      <c r="A26" s="369" t="s">
        <v>66</v>
      </c>
      <c r="B26" s="378" t="s">
        <v>226</v>
      </c>
      <c r="C26" s="371">
        <v>0</v>
      </c>
      <c r="D26" s="280">
        <v>0.5</v>
      </c>
      <c r="E26" s="340">
        <f t="shared" si="2"/>
        <v>1</v>
      </c>
      <c r="F26" s="340">
        <f t="shared" si="3"/>
        <v>1</v>
      </c>
      <c r="G26" s="376">
        <v>1</v>
      </c>
      <c r="H26" s="342">
        <f t="shared" si="0"/>
        <v>1</v>
      </c>
      <c r="I26" s="343">
        <f t="shared" si="1"/>
        <v>1</v>
      </c>
      <c r="J26" s="311"/>
      <c r="K26" s="313"/>
      <c r="L26" s="363"/>
      <c r="M26" s="313"/>
      <c r="N26" s="345"/>
    </row>
    <row r="27" spans="1:14">
      <c r="A27" s="379" t="s">
        <v>228</v>
      </c>
      <c r="B27" s="378" t="s">
        <v>229</v>
      </c>
      <c r="C27" s="371">
        <v>0</v>
      </c>
      <c r="D27" s="280">
        <v>0.5</v>
      </c>
      <c r="E27" s="340">
        <f t="shared" si="2"/>
        <v>31</v>
      </c>
      <c r="F27" s="340">
        <f t="shared" si="3"/>
        <v>31</v>
      </c>
      <c r="G27" s="376">
        <v>31</v>
      </c>
      <c r="H27" s="342">
        <f t="shared" si="0"/>
        <v>31</v>
      </c>
      <c r="I27" s="343">
        <f t="shared" si="1"/>
        <v>31</v>
      </c>
      <c r="J27" s="311"/>
      <c r="K27" s="313"/>
      <c r="L27" s="363"/>
      <c r="M27" s="313"/>
      <c r="N27" s="345"/>
    </row>
    <row r="28" spans="1:14">
      <c r="A28" s="380" t="s">
        <v>273</v>
      </c>
      <c r="B28" s="381"/>
      <c r="C28" s="382"/>
      <c r="D28" s="280"/>
      <c r="E28" s="340">
        <f t="shared" si="2"/>
        <v>0</v>
      </c>
      <c r="F28" s="340">
        <f t="shared" si="3"/>
        <v>0</v>
      </c>
      <c r="G28" s="376"/>
      <c r="H28" s="342">
        <f t="shared" si="0"/>
        <v>0</v>
      </c>
      <c r="I28" s="343">
        <f t="shared" si="1"/>
        <v>0</v>
      </c>
      <c r="J28" s="311"/>
      <c r="K28" s="313"/>
      <c r="L28" s="363"/>
      <c r="M28" s="313"/>
      <c r="N28" s="345"/>
    </row>
    <row r="29" spans="1:14" ht="16.5" thickBot="1">
      <c r="A29" s="383" t="s">
        <v>264</v>
      </c>
      <c r="B29" s="384" t="s">
        <v>274</v>
      </c>
      <c r="C29" s="366">
        <v>0</v>
      </c>
      <c r="D29" s="367">
        <v>0.5</v>
      </c>
      <c r="E29" s="340">
        <f t="shared" si="2"/>
        <v>14.5</v>
      </c>
      <c r="F29" s="340">
        <f t="shared" si="3"/>
        <v>14.5</v>
      </c>
      <c r="G29" s="368">
        <v>14.5</v>
      </c>
      <c r="H29" s="342">
        <f t="shared" si="0"/>
        <v>14.5</v>
      </c>
      <c r="I29" s="343">
        <f t="shared" si="1"/>
        <v>14.5</v>
      </c>
      <c r="J29" s="311"/>
      <c r="K29" s="313"/>
      <c r="L29" s="363"/>
      <c r="M29" s="313"/>
      <c r="N29" s="345"/>
    </row>
    <row r="30" spans="1:14">
      <c r="A30" s="385" t="s">
        <v>180</v>
      </c>
      <c r="B30" s="386" t="s">
        <v>275</v>
      </c>
      <c r="C30" s="387">
        <v>24</v>
      </c>
      <c r="D30" s="388"/>
      <c r="E30" s="359">
        <f t="shared" si="2"/>
        <v>-25</v>
      </c>
      <c r="F30" s="359">
        <f t="shared" si="3"/>
        <v>-1</v>
      </c>
      <c r="G30" s="389">
        <v>23</v>
      </c>
      <c r="H30" s="361">
        <f t="shared" si="0"/>
        <v>47</v>
      </c>
      <c r="I30" s="362">
        <f t="shared" si="1"/>
        <v>71</v>
      </c>
      <c r="J30" s="311"/>
      <c r="K30" s="313"/>
      <c r="L30" s="363"/>
      <c r="M30" s="313"/>
      <c r="N30" s="345"/>
    </row>
    <row r="31" spans="1:14">
      <c r="A31" s="385" t="s">
        <v>180</v>
      </c>
      <c r="B31" s="386" t="s">
        <v>275</v>
      </c>
      <c r="C31" s="387">
        <v>25</v>
      </c>
      <c r="D31" s="388"/>
      <c r="E31" s="359">
        <f>F31-C31</f>
        <v>-26</v>
      </c>
      <c r="F31" s="359">
        <f>G31-C31</f>
        <v>-1</v>
      </c>
      <c r="G31" s="389">
        <v>24</v>
      </c>
      <c r="H31" s="361">
        <f t="shared" si="0"/>
        <v>49</v>
      </c>
      <c r="I31" s="362">
        <f t="shared" si="1"/>
        <v>74</v>
      </c>
      <c r="J31" s="311"/>
      <c r="K31" s="313"/>
      <c r="L31" s="363"/>
      <c r="M31" s="313"/>
      <c r="N31" s="345"/>
    </row>
    <row r="32" spans="1:14">
      <c r="A32" s="385" t="s">
        <v>180</v>
      </c>
      <c r="B32" s="386" t="s">
        <v>275</v>
      </c>
      <c r="C32" s="387">
        <v>26</v>
      </c>
      <c r="D32" s="388"/>
      <c r="E32" s="359">
        <f t="shared" ref="E32:E33" si="4">F32-C32</f>
        <v>-27</v>
      </c>
      <c r="F32" s="359">
        <f t="shared" ref="F32:F33" si="5">G32-C32</f>
        <v>-1</v>
      </c>
      <c r="G32" s="389">
        <v>25</v>
      </c>
      <c r="H32" s="361">
        <f t="shared" si="0"/>
        <v>51</v>
      </c>
      <c r="I32" s="362">
        <f t="shared" si="1"/>
        <v>77</v>
      </c>
      <c r="J32" s="311"/>
      <c r="K32" s="313"/>
      <c r="L32" s="363"/>
      <c r="M32" s="313"/>
      <c r="N32" s="345"/>
    </row>
    <row r="33" spans="1:14" ht="16.5" thickBot="1">
      <c r="A33" s="390" t="s">
        <v>180</v>
      </c>
      <c r="B33" s="391" t="s">
        <v>275</v>
      </c>
      <c r="C33" s="392">
        <v>27</v>
      </c>
      <c r="D33" s="393"/>
      <c r="E33" s="394">
        <f t="shared" si="4"/>
        <v>-28</v>
      </c>
      <c r="F33" s="394">
        <f t="shared" si="5"/>
        <v>-1</v>
      </c>
      <c r="G33" s="395">
        <v>26</v>
      </c>
      <c r="H33" s="396">
        <f t="shared" si="0"/>
        <v>53</v>
      </c>
      <c r="I33" s="397">
        <f t="shared" si="1"/>
        <v>80</v>
      </c>
      <c r="J33" s="311"/>
      <c r="K33" s="313"/>
      <c r="L33" s="363"/>
      <c r="M33" s="313"/>
      <c r="N33" s="345"/>
    </row>
    <row r="34" spans="1:14" ht="16.5" thickBot="1">
      <c r="A34" s="398" t="s">
        <v>276</v>
      </c>
      <c r="B34" s="399"/>
      <c r="C34" s="400"/>
      <c r="D34" s="401"/>
      <c r="E34" s="401"/>
      <c r="F34" s="401"/>
      <c r="G34" s="401"/>
      <c r="H34" s="401"/>
      <c r="I34" s="401"/>
      <c r="J34" s="401"/>
      <c r="K34" s="402"/>
      <c r="L34" s="403"/>
      <c r="M34" s="403"/>
      <c r="N34" s="404"/>
    </row>
    <row r="35" spans="1:14">
      <c r="A35" s="281"/>
      <c r="B35" s="405"/>
      <c r="C35" s="282"/>
      <c r="D35" s="283"/>
      <c r="E35" s="283"/>
      <c r="F35" s="283"/>
      <c r="G35" s="283"/>
      <c r="H35" s="283"/>
      <c r="I35" s="283"/>
      <c r="J35" s="283"/>
      <c r="K35" s="406"/>
      <c r="L35" s="313"/>
      <c r="M35" s="313"/>
      <c r="N35" s="314"/>
    </row>
    <row r="36" spans="1:14">
      <c r="A36" s="281"/>
      <c r="B36" s="405"/>
      <c r="C36" s="282"/>
      <c r="D36" s="283"/>
      <c r="E36" s="283"/>
      <c r="F36" s="283"/>
      <c r="G36" s="283"/>
      <c r="H36" s="283"/>
      <c r="I36" s="283"/>
      <c r="J36" s="283"/>
      <c r="K36" s="406"/>
      <c r="L36" s="313"/>
      <c r="M36" s="313"/>
      <c r="N36" s="314"/>
    </row>
    <row r="37" spans="1:14">
      <c r="A37" s="281"/>
      <c r="B37" s="405"/>
      <c r="C37" s="282"/>
      <c r="D37" s="283"/>
      <c r="E37" s="283"/>
      <c r="F37" s="283"/>
      <c r="G37" s="283"/>
      <c r="H37" s="283"/>
      <c r="I37" s="283"/>
      <c r="J37" s="283"/>
      <c r="K37" s="313"/>
      <c r="L37" s="313"/>
      <c r="M37" s="313"/>
      <c r="N37" s="314"/>
    </row>
    <row r="38" spans="1:14">
      <c r="A38" s="281"/>
      <c r="B38" s="405"/>
      <c r="C38" s="282"/>
      <c r="D38" s="283"/>
      <c r="E38" s="283"/>
      <c r="F38" s="283"/>
      <c r="G38" s="283"/>
      <c r="H38" s="283"/>
      <c r="I38" s="283"/>
      <c r="J38" s="283"/>
      <c r="K38" s="313"/>
      <c r="L38" s="313"/>
      <c r="M38" s="313"/>
      <c r="N38" s="314"/>
    </row>
    <row r="39" spans="1:14">
      <c r="A39" s="281"/>
      <c r="B39" s="407"/>
      <c r="C39" s="282"/>
      <c r="D39" s="283"/>
      <c r="E39" s="283"/>
      <c r="F39" s="283"/>
      <c r="G39" s="283"/>
      <c r="H39" s="283"/>
      <c r="I39" s="283"/>
      <c r="J39" s="283"/>
      <c r="K39" s="313"/>
      <c r="L39" s="313"/>
      <c r="M39" s="313"/>
      <c r="N39" s="314"/>
    </row>
    <row r="40" spans="1:14">
      <c r="A40" s="281"/>
      <c r="B40" s="407"/>
      <c r="C40" s="282"/>
      <c r="D40" s="283"/>
      <c r="E40" s="283"/>
      <c r="F40" s="283"/>
      <c r="G40" s="283"/>
      <c r="H40" s="283"/>
      <c r="I40" s="283"/>
      <c r="J40" s="283"/>
      <c r="K40" s="313"/>
      <c r="L40" s="313"/>
      <c r="M40" s="313"/>
      <c r="N40" s="314"/>
    </row>
    <row r="41" spans="1:14">
      <c r="A41" s="281"/>
      <c r="B41" s="282"/>
      <c r="C41" s="282"/>
      <c r="D41" s="283"/>
      <c r="E41" s="283"/>
      <c r="F41" s="283"/>
      <c r="G41" s="283"/>
      <c r="H41" s="283"/>
      <c r="I41" s="283"/>
      <c r="J41" s="283"/>
      <c r="K41" s="313"/>
      <c r="L41" s="313"/>
      <c r="M41" s="313"/>
      <c r="N41" s="314"/>
    </row>
    <row r="42" spans="1:14">
      <c r="A42" s="281"/>
      <c r="B42" s="282"/>
      <c r="C42" s="282"/>
      <c r="D42" s="283"/>
      <c r="E42" s="283"/>
      <c r="F42" s="283"/>
      <c r="G42" s="283"/>
      <c r="H42" s="283"/>
      <c r="I42" s="283"/>
      <c r="J42" s="283"/>
      <c r="K42" s="313"/>
      <c r="L42" s="313"/>
      <c r="M42" s="313"/>
      <c r="N42" s="314"/>
    </row>
    <row r="43" spans="1:14">
      <c r="A43" s="281"/>
      <c r="B43" s="282"/>
      <c r="C43" s="282"/>
      <c r="D43" s="283"/>
      <c r="E43" s="283"/>
      <c r="F43" s="283"/>
      <c r="G43" s="283"/>
      <c r="H43" s="283"/>
      <c r="I43" s="283"/>
      <c r="J43" s="283"/>
      <c r="K43" s="313"/>
      <c r="L43" s="313"/>
      <c r="M43" s="313"/>
      <c r="N43" s="314"/>
    </row>
    <row r="44" spans="1:14" ht="16.5" thickBot="1">
      <c r="A44" s="285"/>
      <c r="B44" s="286"/>
      <c r="C44" s="286"/>
      <c r="D44" s="287"/>
      <c r="E44" s="287"/>
      <c r="F44" s="287"/>
      <c r="G44" s="287"/>
      <c r="H44" s="287"/>
      <c r="I44" s="287"/>
      <c r="J44" s="287"/>
      <c r="K44" s="329"/>
      <c r="L44" s="329"/>
      <c r="M44" s="329"/>
      <c r="N44" s="330"/>
    </row>
    <row r="45" spans="1:14" ht="16.5" thickBot="1">
      <c r="A45" s="707" t="s">
        <v>277</v>
      </c>
      <c r="B45" s="708"/>
      <c r="C45" s="708"/>
      <c r="D45" s="708"/>
      <c r="E45" s="708"/>
      <c r="F45" s="708"/>
      <c r="G45" s="708"/>
      <c r="H45" s="708"/>
      <c r="I45" s="708"/>
      <c r="J45" s="708"/>
      <c r="K45" s="403"/>
      <c r="L45" s="403"/>
      <c r="M45" s="403"/>
      <c r="N45" s="404"/>
    </row>
  </sheetData>
  <mergeCells count="2">
    <mergeCell ref="A5:J5"/>
    <mergeCell ref="A45:J45"/>
  </mergeCells>
  <pageMargins left="0.7" right="0.7" top="0.75" bottom="0.75" header="0.3" footer="0.3"/>
  <pageSetup paperSize="9" scale="90" fitToHeight="0"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BB29-FA75-45EA-9972-BF7FCC6E16AE}">
  <sheetPr>
    <pageSetUpPr fitToPage="1"/>
  </sheetPr>
  <dimension ref="A1:BA45"/>
  <sheetViews>
    <sheetView view="pageBreakPreview" zoomScale="85" zoomScaleNormal="100" zoomScaleSheetLayoutView="85" workbookViewId="0">
      <selection activeCell="F10" sqref="F10"/>
    </sheetView>
  </sheetViews>
  <sheetFormatPr defaultColWidth="12.5703125" defaultRowHeight="15.75"/>
  <cols>
    <col min="1" max="1" width="13.7109375" style="279" customWidth="1"/>
    <col min="2" max="2" width="27.7109375" style="279" customWidth="1"/>
    <col min="3" max="3" width="34.7109375" style="466" customWidth="1"/>
    <col min="4" max="4" width="11.7109375" style="279" customWidth="1"/>
    <col min="5" max="5" width="10.7109375" style="279" customWidth="1"/>
    <col min="6" max="6" width="12.5703125" style="279"/>
    <col min="7" max="7" width="44.7109375" style="279" customWidth="1"/>
    <col min="8" max="8" width="13.5703125" style="279" customWidth="1"/>
    <col min="9" max="9" width="0" style="279" hidden="1" customWidth="1"/>
    <col min="10" max="10" width="10.28515625" style="279" hidden="1" customWidth="1"/>
    <col min="11" max="17" width="0" style="279" hidden="1" customWidth="1"/>
    <col min="18" max="16384" width="12.5703125" style="279"/>
  </cols>
  <sheetData>
    <row r="1" spans="1:53">
      <c r="A1" s="290" t="str">
        <f>'[8]COVERSHEET (2)'!A1</f>
        <v>Season</v>
      </c>
      <c r="B1" s="291" t="s">
        <v>278</v>
      </c>
      <c r="C1" s="453"/>
      <c r="D1" s="292" t="str">
        <f>'[8]COVERSHEET (2)'!D1</f>
        <v>10/11/23. ER</v>
      </c>
      <c r="E1" s="293"/>
      <c r="F1" s="292" t="str">
        <f>'[8]COVERSHEET (2)'!C1</f>
        <v>Date Created</v>
      </c>
      <c r="G1" s="293"/>
      <c r="H1" s="294" t="str">
        <f>'[8]COVERSHEET (2)'!E1</f>
        <v>00/00/2023</v>
      </c>
      <c r="I1" s="295"/>
      <c r="J1" s="290" t="str">
        <f>'[8]COVERSHEET (2)'!G1</f>
        <v>Proto Recieved</v>
      </c>
      <c r="K1" s="296"/>
      <c r="L1" s="297" t="str">
        <f>'[8]COVERSHEET (2)'!I1</f>
        <v>00/00/2023</v>
      </c>
      <c r="M1" s="298"/>
      <c r="N1" s="299"/>
      <c r="O1" s="300"/>
      <c r="P1" s="301"/>
      <c r="Q1" s="302"/>
    </row>
    <row r="2" spans="1:53">
      <c r="A2" s="303" t="str">
        <f>'[8]COVERSHEET (2)'!A2</f>
        <v>Style Name</v>
      </c>
      <c r="B2" s="304" t="str">
        <f>'[8]COVERSHEET (2)'!B2</f>
        <v>TIE-DYE WAFFLE LONG SLEEVE</v>
      </c>
      <c r="C2" s="454"/>
      <c r="D2" s="305">
        <f>'[8]COVERSHEET (2)'!D2</f>
        <v>0</v>
      </c>
      <c r="F2" s="305" t="str">
        <f>'[8]COVERSHEET (2)'!C2</f>
        <v xml:space="preserve">Amended 1 </v>
      </c>
      <c r="H2" s="294" t="str">
        <f>'[8]COVERSHEET (2)'!E2</f>
        <v>00/00/2023</v>
      </c>
      <c r="I2" s="306"/>
      <c r="J2" s="307" t="str">
        <f>'[8]COVERSHEET (2)'!G2</f>
        <v>2nd Proto</v>
      </c>
      <c r="K2" s="308"/>
      <c r="L2" s="309" t="str">
        <f>'[8]COVERSHEET (2)'!I2</f>
        <v>00/00/2023</v>
      </c>
      <c r="M2" s="310"/>
      <c r="N2" s="311"/>
      <c r="O2" s="312"/>
      <c r="P2" s="313"/>
      <c r="Q2" s="314"/>
    </row>
    <row r="3" spans="1:53">
      <c r="A3" s="303" t="str">
        <f>'[8]COVERSHEET (2)'!A3</f>
        <v>Code</v>
      </c>
      <c r="B3" s="315" t="str">
        <f>'[8]COVERSHEET (2)'!B3</f>
        <v>P27ES061_062_063_064</v>
      </c>
      <c r="C3" s="455"/>
      <c r="D3" s="316">
        <f>'[8]COVERSHEET (2)'!D3</f>
        <v>0</v>
      </c>
      <c r="E3" s="317"/>
      <c r="F3" s="316" t="str">
        <f>'[8]COVERSHEET (2)'!C3</f>
        <v>Amended 2</v>
      </c>
      <c r="G3" s="317"/>
      <c r="H3" s="294" t="str">
        <f>'[8]COVERSHEET (2)'!E3</f>
        <v>00/00/2023</v>
      </c>
      <c r="I3" s="306"/>
      <c r="J3" s="307" t="str">
        <f>'[8]COVERSHEET (2)'!G3</f>
        <v>Sample Sealed</v>
      </c>
      <c r="K3" s="308"/>
      <c r="L3" s="309" t="str">
        <f>'[8]COVERSHEET (2)'!I3</f>
        <v>00/00/2023</v>
      </c>
      <c r="M3" s="310"/>
      <c r="N3" s="311"/>
      <c r="O3" s="312"/>
      <c r="P3" s="313"/>
      <c r="Q3" s="314"/>
    </row>
    <row r="4" spans="1:53" ht="44.1" customHeight="1" thickBot="1">
      <c r="A4" s="318" t="str">
        <f>'[8]COVERSHEET (2)'!A4</f>
        <v>Block</v>
      </c>
      <c r="B4" s="319" t="s">
        <v>279</v>
      </c>
      <c r="C4" s="408"/>
      <c r="D4" s="320">
        <f>'[8]COVERSHEET (2)'!D4</f>
        <v>0</v>
      </c>
      <c r="E4" s="321"/>
      <c r="F4" s="320" t="str">
        <f>'[8]COVERSHEET (2)'!C4</f>
        <v>Amended 3</v>
      </c>
      <c r="G4" s="321"/>
      <c r="H4" s="322" t="str">
        <f>'[8]COVERSHEET (2)'!E4</f>
        <v>00/00/2023</v>
      </c>
      <c r="I4" s="323"/>
      <c r="J4" s="324" t="str">
        <f>'[8]COVERSHEET (2)'!G4</f>
        <v>Approved By</v>
      </c>
      <c r="K4" s="325"/>
      <c r="L4" s="326" t="str">
        <f>'[8]COVERSHEET (2)'!I4</f>
        <v>X</v>
      </c>
      <c r="M4" s="327"/>
      <c r="N4" s="328"/>
      <c r="O4" s="289"/>
      <c r="P4" s="329"/>
      <c r="Q4" s="330"/>
    </row>
    <row r="5" spans="1:53" ht="27" customHeight="1" thickBot="1">
      <c r="A5" s="704" t="s">
        <v>267</v>
      </c>
      <c r="B5" s="709"/>
      <c r="C5" s="709"/>
      <c r="D5" s="709"/>
      <c r="E5" s="709"/>
      <c r="F5" s="709"/>
      <c r="G5" s="709"/>
      <c r="H5" s="709"/>
      <c r="I5" s="709"/>
      <c r="J5" s="709"/>
      <c r="K5" s="709"/>
      <c r="L5" s="709"/>
      <c r="M5" s="709"/>
      <c r="N5" s="709"/>
      <c r="O5" s="709"/>
      <c r="P5" s="709"/>
      <c r="Q5" s="710"/>
    </row>
    <row r="6" spans="1:53" ht="30" customHeight="1">
      <c r="A6" s="409" t="s">
        <v>268</v>
      </c>
      <c r="B6" s="410" t="s">
        <v>175</v>
      </c>
      <c r="C6" s="456"/>
      <c r="D6" s="335" t="s">
        <v>269</v>
      </c>
      <c r="E6" s="336" t="s">
        <v>270</v>
      </c>
      <c r="F6" s="411" t="s">
        <v>280</v>
      </c>
      <c r="G6" s="412" t="s">
        <v>281</v>
      </c>
      <c r="H6" s="411" t="s">
        <v>270</v>
      </c>
      <c r="I6" s="413" t="s">
        <v>283</v>
      </c>
      <c r="J6" s="411" t="s">
        <v>282</v>
      </c>
      <c r="K6" s="412" t="s">
        <v>284</v>
      </c>
      <c r="L6" s="411" t="s">
        <v>282</v>
      </c>
      <c r="M6" s="412" t="s">
        <v>285</v>
      </c>
      <c r="N6" s="412" t="s">
        <v>101</v>
      </c>
      <c r="O6" s="412" t="s">
        <v>286</v>
      </c>
      <c r="P6" s="414" t="s">
        <v>287</v>
      </c>
      <c r="Q6" s="415" t="s">
        <v>288</v>
      </c>
    </row>
    <row r="7" spans="1:53" s="423" customFormat="1" ht="54">
      <c r="A7" s="416" t="str">
        <f>'GRADING FOR PROTO '!A7</f>
        <v>A</v>
      </c>
      <c r="B7" s="417" t="str">
        <f>'GRADING FOR PROTO '!B7</f>
        <v>LENGTH FROM SIDE NECK POINT TO HEM</v>
      </c>
      <c r="C7" s="417" t="s">
        <v>289</v>
      </c>
      <c r="D7" s="418">
        <v>2</v>
      </c>
      <c r="E7" s="418">
        <v>1</v>
      </c>
      <c r="F7" s="419">
        <v>76</v>
      </c>
      <c r="G7" s="420"/>
      <c r="H7" s="419">
        <f>VLOOKUP(B7,'GRADING FOR PROTO '!B7:$D$29,3,0)</f>
        <v>1</v>
      </c>
      <c r="I7" s="421"/>
      <c r="J7" s="419"/>
      <c r="K7" s="421"/>
      <c r="L7" s="419"/>
      <c r="M7" s="418"/>
      <c r="N7" s="418"/>
      <c r="O7" s="418"/>
      <c r="P7" s="418"/>
      <c r="Q7" s="422"/>
    </row>
    <row r="8" spans="1:53" s="423" customFormat="1" ht="72">
      <c r="A8" s="416" t="str">
        <f>'GRADING FOR PROTO '!A8</f>
        <v>B</v>
      </c>
      <c r="B8" s="417" t="str">
        <f>'GRADING FOR PROTO '!B8</f>
        <v>1/2 CHEST AT ARMPIT (2CM BELOW UNDERARM POINT)</v>
      </c>
      <c r="C8" s="417" t="s">
        <v>290</v>
      </c>
      <c r="D8" s="418">
        <v>3.8</v>
      </c>
      <c r="E8" s="418">
        <v>1</v>
      </c>
      <c r="F8" s="419">
        <v>58.4</v>
      </c>
      <c r="G8" s="420"/>
      <c r="H8" s="419">
        <f>VLOOKUP(B8,'GRADING FOR PROTO '!B8:$D$29,3,0)</f>
        <v>1</v>
      </c>
      <c r="I8" s="421"/>
      <c r="J8" s="419"/>
      <c r="K8" s="421"/>
      <c r="L8" s="419"/>
      <c r="M8" s="418"/>
      <c r="N8" s="418"/>
      <c r="O8" s="418"/>
      <c r="P8" s="418"/>
      <c r="Q8" s="422"/>
    </row>
    <row r="9" spans="1:53" s="423" customFormat="1" ht="18.75">
      <c r="A9" s="416" t="str">
        <f>'GRADING FOR PROTO '!A9</f>
        <v>C</v>
      </c>
      <c r="B9" s="417" t="str">
        <f>'GRADING FOR PROTO '!B9</f>
        <v xml:space="preserve">1/2 BASE </v>
      </c>
      <c r="C9" s="417" t="s">
        <v>291</v>
      </c>
      <c r="D9" s="418">
        <v>3.8</v>
      </c>
      <c r="E9" s="418">
        <v>1</v>
      </c>
      <c r="F9" s="419">
        <v>58.4</v>
      </c>
      <c r="G9" s="420"/>
      <c r="H9" s="419">
        <f>VLOOKUP(B9,'GRADING FOR PROTO '!B9:$D$29,3,0)</f>
        <v>1</v>
      </c>
      <c r="I9" s="421"/>
      <c r="J9" s="419"/>
      <c r="K9" s="421"/>
      <c r="L9" s="419"/>
      <c r="M9" s="418"/>
      <c r="N9" s="418"/>
      <c r="O9" s="418"/>
      <c r="P9" s="418"/>
      <c r="Q9" s="422"/>
    </row>
    <row r="10" spans="1:53" s="423" customFormat="1" ht="36">
      <c r="A10" s="416" t="str">
        <f>'GRADING FOR PROTO '!A10</f>
        <v>D1</v>
      </c>
      <c r="B10" s="417" t="str">
        <f>'GRADING FOR PROTO '!B10</f>
        <v>OVERARM - SLEEVE LENGTH</v>
      </c>
      <c r="C10" s="417" t="s">
        <v>292</v>
      </c>
      <c r="D10" s="418">
        <v>1.5</v>
      </c>
      <c r="E10" s="418">
        <v>0.5</v>
      </c>
      <c r="F10" s="419">
        <v>63.5</v>
      </c>
      <c r="G10" s="420"/>
      <c r="H10" s="419">
        <f>VLOOKUP(B10,'GRADING FOR PROTO '!B10:$D$29,3,0)</f>
        <v>0.5</v>
      </c>
      <c r="I10" s="421"/>
      <c r="J10" s="419"/>
      <c r="K10" s="421"/>
      <c r="L10" s="419"/>
      <c r="M10" s="418"/>
      <c r="N10" s="418"/>
      <c r="O10" s="418"/>
      <c r="P10" s="418"/>
      <c r="Q10" s="422"/>
    </row>
    <row r="11" spans="1:53" s="423" customFormat="1" ht="18.75">
      <c r="A11" s="416" t="str">
        <f>'GRADING FOR PROTO '!A11</f>
        <v>D2</v>
      </c>
      <c r="B11" s="417" t="str">
        <f>'GRADING FOR PROTO '!B11</f>
        <v>UNDERARM</v>
      </c>
      <c r="C11" s="417" t="s">
        <v>293</v>
      </c>
      <c r="D11" s="418">
        <v>1.2</v>
      </c>
      <c r="E11" s="418">
        <v>0.5</v>
      </c>
      <c r="F11" s="419">
        <v>50</v>
      </c>
      <c r="G11" s="420"/>
      <c r="H11" s="419">
        <f>VLOOKUP(B11,'GRADING FOR PROTO '!B11:$D$29,3,0)</f>
        <v>0.5</v>
      </c>
      <c r="I11" s="421"/>
      <c r="J11" s="419"/>
      <c r="K11" s="421"/>
      <c r="L11" s="419"/>
      <c r="M11" s="418"/>
      <c r="N11" s="418"/>
      <c r="O11" s="418"/>
      <c r="P11" s="418"/>
      <c r="Q11" s="422"/>
    </row>
    <row r="12" spans="1:53" s="423" customFormat="1" ht="36">
      <c r="A12" s="416" t="str">
        <f>'GRADING FOR PROTO '!A12</f>
        <v>E</v>
      </c>
      <c r="B12" s="417" t="str">
        <f>'GRADING FOR PROTO '!B12</f>
        <v>SHOULDER TO SHOULDER</v>
      </c>
      <c r="C12" s="417" t="s">
        <v>136</v>
      </c>
      <c r="D12" s="418">
        <v>1.9</v>
      </c>
      <c r="E12" s="418">
        <v>0.5</v>
      </c>
      <c r="F12" s="419">
        <v>52.95</v>
      </c>
      <c r="G12" s="420"/>
      <c r="H12" s="419">
        <f>VLOOKUP(B12,'GRADING FOR PROTO '!B12:$D$29,3,0)</f>
        <v>0.5</v>
      </c>
      <c r="I12" s="421"/>
      <c r="J12" s="419"/>
      <c r="K12" s="421"/>
      <c r="L12" s="419"/>
      <c r="M12" s="418"/>
      <c r="N12" s="418"/>
      <c r="O12" s="418"/>
      <c r="P12" s="418"/>
      <c r="Q12" s="422"/>
      <c r="X12" s="424"/>
      <c r="Y12" s="424"/>
      <c r="AA12" s="425"/>
      <c r="AB12" s="425"/>
      <c r="AC12" s="425"/>
      <c r="AD12" s="425"/>
      <c r="AF12" s="426"/>
      <c r="AG12" s="426"/>
      <c r="AH12" s="426"/>
      <c r="AI12" s="426"/>
      <c r="AJ12" s="426"/>
      <c r="AL12" s="426"/>
      <c r="AM12" s="426"/>
      <c r="AN12" s="426"/>
      <c r="AO12" s="426"/>
      <c r="AP12" s="426"/>
      <c r="AR12" s="426"/>
      <c r="AS12" s="426"/>
      <c r="AT12" s="426"/>
      <c r="AU12" s="426"/>
      <c r="AV12" s="426"/>
      <c r="AX12" s="426"/>
      <c r="AY12" s="426"/>
      <c r="AZ12" s="426"/>
      <c r="BA12" s="426"/>
    </row>
    <row r="13" spans="1:53" s="423" customFormat="1" ht="54">
      <c r="A13" s="416" t="str">
        <f>'GRADING FOR PROTO '!A13</f>
        <v>F1</v>
      </c>
      <c r="B13" s="417" t="str">
        <f>'GRADING FOR PROTO '!B13</f>
        <v>X CHEST 18.5cms Down from SNP</v>
      </c>
      <c r="C13" s="417" t="s">
        <v>294</v>
      </c>
      <c r="D13" s="418">
        <v>1.9</v>
      </c>
      <c r="E13" s="418">
        <v>0.5</v>
      </c>
      <c r="F13" s="419">
        <v>48.95</v>
      </c>
      <c r="G13" s="420"/>
      <c r="H13" s="419">
        <f>VLOOKUP(B13,'GRADING FOR PROTO '!B13:$D$29,3,0)</f>
        <v>0.5</v>
      </c>
      <c r="I13" s="421"/>
      <c r="J13" s="419"/>
      <c r="K13" s="421"/>
      <c r="L13" s="419"/>
      <c r="M13" s="418"/>
      <c r="N13" s="418"/>
      <c r="O13" s="418"/>
      <c r="P13" s="418"/>
      <c r="Q13" s="422"/>
      <c r="X13" s="424"/>
      <c r="Y13" s="424"/>
      <c r="AA13" s="425"/>
      <c r="AB13" s="425"/>
      <c r="AC13" s="425"/>
      <c r="AD13" s="425"/>
      <c r="AF13" s="425"/>
      <c r="AG13" s="425"/>
      <c r="AH13" s="425"/>
      <c r="AI13" s="425"/>
      <c r="AJ13" s="425"/>
      <c r="AL13" s="425"/>
      <c r="AM13" s="425"/>
      <c r="AN13" s="425"/>
      <c r="AO13" s="425"/>
      <c r="AP13" s="425"/>
      <c r="AR13" s="425"/>
      <c r="AS13" s="425"/>
      <c r="AT13" s="425"/>
      <c r="AU13" s="425"/>
      <c r="AV13" s="425"/>
      <c r="AX13" s="425"/>
      <c r="AY13" s="425"/>
      <c r="AZ13" s="425"/>
      <c r="BA13" s="425"/>
    </row>
    <row r="14" spans="1:53" s="423" customFormat="1" ht="54">
      <c r="A14" s="416" t="str">
        <f>'GRADING FOR PROTO '!A14</f>
        <v>F2</v>
      </c>
      <c r="B14" s="417" t="str">
        <f>'GRADING FOR PROTO '!B14</f>
        <v>X BACK 18.5cms Down from SNP</v>
      </c>
      <c r="C14" s="417" t="s">
        <v>295</v>
      </c>
      <c r="D14" s="418">
        <v>1.9</v>
      </c>
      <c r="E14" s="418">
        <v>0.5</v>
      </c>
      <c r="F14" s="419">
        <v>48.95</v>
      </c>
      <c r="G14" s="420"/>
      <c r="H14" s="419">
        <f>VLOOKUP(B14,'GRADING FOR PROTO '!B14:$D$29,3,0)</f>
        <v>0.5</v>
      </c>
      <c r="I14" s="421"/>
      <c r="J14" s="419"/>
      <c r="K14" s="421"/>
      <c r="L14" s="419"/>
      <c r="M14" s="418"/>
      <c r="N14" s="418"/>
      <c r="O14" s="418"/>
      <c r="P14" s="418"/>
      <c r="Q14" s="422"/>
      <c r="X14" s="424"/>
      <c r="Y14" s="424"/>
      <c r="AA14" s="426"/>
      <c r="AB14" s="426"/>
      <c r="AC14" s="426"/>
      <c r="AD14" s="426"/>
      <c r="AF14" s="425"/>
      <c r="AG14" s="425"/>
      <c r="AH14" s="425"/>
      <c r="AI14" s="425"/>
      <c r="AJ14" s="425"/>
      <c r="AL14" s="426"/>
      <c r="AM14" s="426"/>
      <c r="AN14" s="426"/>
      <c r="AO14" s="426"/>
      <c r="AP14" s="426"/>
      <c r="AR14" s="425"/>
      <c r="AS14" s="425"/>
      <c r="AT14" s="425"/>
      <c r="AU14" s="425"/>
      <c r="AV14" s="425"/>
      <c r="AX14" s="426"/>
      <c r="AY14" s="426"/>
      <c r="AZ14" s="426"/>
      <c r="BA14" s="426"/>
    </row>
    <row r="15" spans="1:53" s="423" customFormat="1" ht="54">
      <c r="A15" s="416" t="str">
        <f>'GRADING FOR PROTO '!A15</f>
        <v>G1</v>
      </c>
      <c r="B15" s="417" t="str">
        <f>'GRADING FOR PROTO '!B15</f>
        <v>BICEP (2CM BELOW UNDERARM POINT)</v>
      </c>
      <c r="C15" s="417" t="s">
        <v>296</v>
      </c>
      <c r="D15" s="418">
        <v>1</v>
      </c>
      <c r="E15" s="418">
        <v>1</v>
      </c>
      <c r="F15" s="419">
        <v>25</v>
      </c>
      <c r="G15" s="420"/>
      <c r="H15" s="419">
        <f>VLOOKUP(B15,'GRADING FOR PROTO '!B15:$D$29,3,0)</f>
        <v>1</v>
      </c>
      <c r="I15" s="421"/>
      <c r="J15" s="419"/>
      <c r="K15" s="421"/>
      <c r="L15" s="419"/>
      <c r="M15" s="418"/>
      <c r="N15" s="418"/>
      <c r="O15" s="418"/>
      <c r="P15" s="418"/>
      <c r="Q15" s="422"/>
      <c r="X15" s="424"/>
      <c r="Y15" s="424"/>
      <c r="AA15" s="425"/>
      <c r="AB15" s="425"/>
      <c r="AC15" s="425"/>
      <c r="AD15" s="425"/>
      <c r="AF15" s="426"/>
      <c r="AG15" s="426"/>
      <c r="AH15" s="426"/>
      <c r="AI15" s="426"/>
      <c r="AJ15" s="426"/>
      <c r="AL15" s="426"/>
      <c r="AM15" s="426"/>
      <c r="AN15" s="426"/>
      <c r="AO15" s="426"/>
      <c r="AP15" s="426"/>
      <c r="AR15" s="426"/>
      <c r="AS15" s="426"/>
      <c r="AT15" s="426"/>
      <c r="AU15" s="426"/>
      <c r="AV15" s="426"/>
      <c r="AX15" s="426"/>
      <c r="AY15" s="426"/>
      <c r="AZ15" s="426"/>
      <c r="BA15" s="426"/>
    </row>
    <row r="16" spans="1:53" s="423" customFormat="1" ht="36">
      <c r="A16" s="416" t="str">
        <f>'GRADING FOR PROTO '!A16</f>
        <v>G2</v>
      </c>
      <c r="B16" s="417" t="str">
        <f>'GRADING FOR PROTO '!B16</f>
        <v>ARMHOLE (STRAIGHT)</v>
      </c>
      <c r="C16" s="417" t="s">
        <v>127</v>
      </c>
      <c r="D16" s="418">
        <v>1</v>
      </c>
      <c r="E16" s="418">
        <v>1</v>
      </c>
      <c r="F16" s="419">
        <v>29</v>
      </c>
      <c r="G16" s="420"/>
      <c r="H16" s="419">
        <f>VLOOKUP(B16,'GRADING FOR PROTO '!B16:$D$29,3,0)</f>
        <v>1</v>
      </c>
      <c r="I16" s="421"/>
      <c r="J16" s="419"/>
      <c r="K16" s="421"/>
      <c r="L16" s="419"/>
      <c r="M16" s="418"/>
      <c r="N16" s="418"/>
      <c r="O16" s="418"/>
      <c r="P16" s="418"/>
      <c r="Q16" s="422"/>
      <c r="X16" s="424"/>
      <c r="Y16" s="424"/>
      <c r="AA16" s="426"/>
      <c r="AB16" s="426"/>
      <c r="AC16" s="426"/>
      <c r="AD16" s="426"/>
      <c r="AF16" s="426"/>
      <c r="AG16" s="426"/>
      <c r="AH16" s="426"/>
      <c r="AI16" s="426"/>
      <c r="AJ16" s="426"/>
      <c r="AL16" s="426"/>
      <c r="AM16" s="426"/>
      <c r="AN16" s="426"/>
      <c r="AO16" s="426"/>
      <c r="AP16" s="426"/>
      <c r="AR16" s="426"/>
      <c r="AS16" s="426"/>
      <c r="AT16" s="426"/>
      <c r="AU16" s="426"/>
      <c r="AV16" s="426"/>
      <c r="AX16" s="426"/>
      <c r="AY16" s="426"/>
      <c r="AZ16" s="426"/>
      <c r="BA16" s="426"/>
    </row>
    <row r="17" spans="1:53" s="423" customFormat="1" ht="54">
      <c r="A17" s="416" t="str">
        <f>'GRADING FOR PROTO '!A17</f>
        <v>H</v>
      </c>
      <c r="B17" s="417" t="str">
        <f>'GRADING FOR PROTO '!B17</f>
        <v>ELBOW  WIDTH- half way down underarm</v>
      </c>
      <c r="C17" s="417" t="s">
        <v>297</v>
      </c>
      <c r="D17" s="427">
        <v>0.7</v>
      </c>
      <c r="E17" s="427">
        <v>0.5</v>
      </c>
      <c r="F17" s="419">
        <v>19</v>
      </c>
      <c r="G17" s="420"/>
      <c r="H17" s="419">
        <f>VLOOKUP(B17,'GRADING FOR PROTO '!B17:$D$29,3,0)</f>
        <v>0.5</v>
      </c>
      <c r="I17" s="421"/>
      <c r="J17" s="419"/>
      <c r="K17" s="421"/>
      <c r="L17" s="419"/>
      <c r="M17" s="418"/>
      <c r="N17" s="418"/>
      <c r="O17" s="418"/>
      <c r="P17" s="418"/>
      <c r="Q17" s="422"/>
      <c r="X17" s="424"/>
      <c r="Y17" s="424"/>
      <c r="AA17" s="426"/>
      <c r="AB17" s="426"/>
      <c r="AC17" s="426"/>
      <c r="AD17" s="426"/>
      <c r="AF17" s="426"/>
      <c r="AG17" s="426"/>
      <c r="AH17" s="426"/>
      <c r="AI17" s="426"/>
      <c r="AJ17" s="426"/>
      <c r="AL17" s="426"/>
      <c r="AM17" s="426"/>
      <c r="AN17" s="426"/>
      <c r="AO17" s="426"/>
      <c r="AP17" s="426"/>
      <c r="AR17" s="426"/>
      <c r="AS17" s="426"/>
      <c r="AT17" s="426"/>
      <c r="AU17" s="426"/>
      <c r="AV17" s="426"/>
      <c r="AX17" s="426"/>
      <c r="AY17" s="426"/>
      <c r="AZ17" s="426"/>
      <c r="BA17" s="426"/>
    </row>
    <row r="18" spans="1:53" s="423" customFormat="1" ht="18.75" hidden="1">
      <c r="A18" s="416"/>
      <c r="B18" s="417"/>
      <c r="C18" s="417"/>
      <c r="D18" s="428">
        <v>0.5</v>
      </c>
      <c r="E18" s="428">
        <v>0.5</v>
      </c>
      <c r="F18" s="419"/>
      <c r="G18" s="420"/>
      <c r="H18" s="419">
        <f ca="1">VLOOKUP(B18,'GRADING FOR PROTO '!B18:$D$29,3,0)</f>
        <v>1</v>
      </c>
      <c r="I18" s="421"/>
      <c r="J18" s="419"/>
      <c r="K18" s="421"/>
      <c r="L18" s="419"/>
      <c r="M18" s="418"/>
      <c r="N18" s="418"/>
      <c r="O18" s="418"/>
      <c r="P18" s="418"/>
      <c r="Q18" s="422"/>
      <c r="X18" s="424"/>
      <c r="Y18" s="424"/>
      <c r="AA18" s="426"/>
      <c r="AB18" s="426"/>
      <c r="AC18" s="426"/>
      <c r="AD18" s="426"/>
      <c r="AF18" s="426"/>
      <c r="AG18" s="426"/>
      <c r="AH18" s="426"/>
      <c r="AI18" s="426"/>
      <c r="AJ18" s="426"/>
      <c r="AL18" s="426"/>
      <c r="AM18" s="426"/>
      <c r="AN18" s="426"/>
      <c r="AO18" s="426"/>
      <c r="AP18" s="426"/>
      <c r="AR18" s="426"/>
      <c r="AS18" s="426"/>
      <c r="AT18" s="426"/>
      <c r="AU18" s="426"/>
      <c r="AV18" s="426"/>
      <c r="AX18" s="426"/>
      <c r="AY18" s="426"/>
      <c r="AZ18" s="426"/>
      <c r="BA18" s="426"/>
    </row>
    <row r="19" spans="1:53" s="423" customFormat="1" ht="18.75" hidden="1">
      <c r="A19" s="416"/>
      <c r="B19" s="417"/>
      <c r="C19" s="417"/>
      <c r="D19" s="428">
        <v>0.3</v>
      </c>
      <c r="E19" s="428">
        <v>0.5</v>
      </c>
      <c r="F19" s="419"/>
      <c r="G19" s="420"/>
      <c r="H19" s="419">
        <f ca="1">VLOOKUP(B19,'GRADING FOR PROTO '!B19:$D$29,3,0)</f>
        <v>1</v>
      </c>
      <c r="I19" s="421"/>
      <c r="J19" s="419"/>
      <c r="K19" s="421"/>
      <c r="L19" s="419"/>
      <c r="M19" s="418"/>
      <c r="N19" s="418"/>
      <c r="O19" s="418"/>
      <c r="P19" s="418"/>
      <c r="Q19" s="422"/>
      <c r="X19" s="424"/>
      <c r="Y19" s="424"/>
      <c r="AA19" s="426"/>
      <c r="AB19" s="426"/>
      <c r="AC19" s="426"/>
      <c r="AD19" s="426"/>
      <c r="AF19" s="426"/>
      <c r="AG19" s="426"/>
      <c r="AH19" s="426"/>
      <c r="AI19" s="426"/>
      <c r="AJ19" s="426"/>
      <c r="AL19" s="426"/>
      <c r="AM19" s="426"/>
      <c r="AN19" s="426"/>
      <c r="AO19" s="426"/>
      <c r="AP19" s="426"/>
      <c r="AR19" s="426"/>
      <c r="AS19" s="426"/>
      <c r="AT19" s="426"/>
      <c r="AU19" s="426"/>
      <c r="AV19" s="426"/>
      <c r="AX19" s="426"/>
      <c r="AY19" s="426"/>
      <c r="AZ19" s="426"/>
      <c r="BA19" s="426"/>
    </row>
    <row r="20" spans="1:53" s="423" customFormat="1" ht="18.75">
      <c r="A20" s="416" t="str">
        <f ca="1">'GRADING FOR PROTO '!A20</f>
        <v>L</v>
      </c>
      <c r="B20" s="417" t="str">
        <f ca="1">'GRADING FOR PROTO '!B20</f>
        <v>CUFF HEIGHT</v>
      </c>
      <c r="C20" s="417" t="s">
        <v>142</v>
      </c>
      <c r="D20" s="429">
        <v>0</v>
      </c>
      <c r="E20" s="430">
        <v>0.3</v>
      </c>
      <c r="F20" s="431">
        <v>2.5</v>
      </c>
      <c r="G20" s="420"/>
      <c r="H20" s="419">
        <f ca="1">VLOOKUP(B20,'GRADING FOR PROTO '!B20:$D$29,3,0)</f>
        <v>1</v>
      </c>
      <c r="I20" s="421"/>
      <c r="J20" s="419"/>
      <c r="K20" s="421"/>
      <c r="L20" s="419"/>
      <c r="M20" s="418"/>
      <c r="N20" s="418"/>
      <c r="O20" s="418"/>
      <c r="P20" s="418"/>
      <c r="Q20" s="422"/>
      <c r="X20" s="424"/>
      <c r="Y20" s="424"/>
      <c r="AA20" s="426"/>
      <c r="AB20" s="426"/>
      <c r="AC20" s="426"/>
      <c r="AD20" s="426"/>
      <c r="AF20" s="426"/>
      <c r="AG20" s="426"/>
      <c r="AH20" s="426"/>
      <c r="AI20" s="426"/>
      <c r="AJ20" s="426"/>
      <c r="AL20" s="426"/>
      <c r="AM20" s="426"/>
      <c r="AN20" s="426"/>
      <c r="AO20" s="426"/>
      <c r="AP20" s="426"/>
      <c r="AR20" s="426"/>
      <c r="AS20" s="426"/>
      <c r="AT20" s="426"/>
      <c r="AU20" s="426"/>
      <c r="AV20" s="426"/>
      <c r="AX20" s="426"/>
      <c r="AY20" s="426"/>
      <c r="AZ20" s="426"/>
      <c r="BA20" s="426"/>
    </row>
    <row r="21" spans="1:53" s="423" customFormat="1" ht="36">
      <c r="A21" s="416" t="str">
        <f>'GRADING FOR PROTO '!A21</f>
        <v>M</v>
      </c>
      <c r="B21" s="417" t="str">
        <f>'GRADING FOR PROTO '!B21</f>
        <v>BOTTOM HEM DEPTH</v>
      </c>
      <c r="C21" s="417" t="s">
        <v>298</v>
      </c>
      <c r="D21" s="432">
        <v>0</v>
      </c>
      <c r="E21" s="418">
        <v>0.3</v>
      </c>
      <c r="F21" s="431">
        <v>2.5</v>
      </c>
      <c r="G21" s="420"/>
      <c r="H21" s="419">
        <f>VLOOKUP(B21,'GRADING FOR PROTO '!B21:$D$29,3,0)</f>
        <v>0.3</v>
      </c>
      <c r="I21" s="421"/>
      <c r="J21" s="419"/>
      <c r="K21" s="421"/>
      <c r="L21" s="419"/>
      <c r="M21" s="418"/>
      <c r="N21" s="418"/>
      <c r="O21" s="418"/>
      <c r="P21" s="418"/>
      <c r="Q21" s="422"/>
      <c r="X21" s="424"/>
      <c r="Y21" s="424"/>
      <c r="AA21" s="426"/>
      <c r="AB21" s="426"/>
      <c r="AC21" s="426"/>
      <c r="AD21" s="426"/>
      <c r="AF21" s="426"/>
      <c r="AG21" s="426"/>
      <c r="AH21" s="426"/>
      <c r="AI21" s="426"/>
      <c r="AJ21" s="426"/>
      <c r="AL21" s="426"/>
      <c r="AM21" s="426"/>
      <c r="AN21" s="426"/>
      <c r="AO21" s="426"/>
      <c r="AP21" s="426"/>
      <c r="AR21" s="426"/>
      <c r="AS21" s="426"/>
      <c r="AT21" s="426"/>
      <c r="AU21" s="426"/>
      <c r="AV21" s="426"/>
      <c r="AX21" s="426"/>
      <c r="AY21" s="426"/>
      <c r="AZ21" s="426"/>
      <c r="BA21" s="426"/>
    </row>
    <row r="22" spans="1:53" s="423" customFormat="1" ht="18.75">
      <c r="A22" s="416" t="str">
        <f>'GRADING FOR PROTO '!A22</f>
        <v>N</v>
      </c>
      <c r="B22" s="417" t="str">
        <f>'GRADING FOR PROTO '!B22</f>
        <v>NECK TRIM DEPTH</v>
      </c>
      <c r="C22" s="417" t="s">
        <v>299</v>
      </c>
      <c r="D22" s="432">
        <v>0</v>
      </c>
      <c r="E22" s="418">
        <v>0.5</v>
      </c>
      <c r="F22" s="431">
        <v>2.5</v>
      </c>
      <c r="G22" s="420"/>
      <c r="H22" s="419">
        <f>VLOOKUP(B22,'GRADING FOR PROTO '!B22:$D$29,3,0)</f>
        <v>0.5</v>
      </c>
      <c r="I22" s="421"/>
      <c r="J22" s="419"/>
      <c r="K22" s="421"/>
      <c r="L22" s="419"/>
      <c r="M22" s="418"/>
      <c r="N22" s="418"/>
      <c r="O22" s="418"/>
      <c r="P22" s="418"/>
      <c r="Q22" s="422"/>
      <c r="X22" s="424"/>
      <c r="Y22" s="424"/>
      <c r="AA22" s="426"/>
      <c r="AB22" s="426"/>
      <c r="AC22" s="426"/>
      <c r="AD22" s="426"/>
      <c r="AF22" s="426"/>
      <c r="AG22" s="426"/>
      <c r="AH22" s="426"/>
      <c r="AI22" s="426"/>
      <c r="AJ22" s="426"/>
      <c r="AL22" s="426"/>
      <c r="AM22" s="426"/>
      <c r="AN22" s="426"/>
      <c r="AO22" s="426"/>
      <c r="AP22" s="426"/>
      <c r="AR22" s="426"/>
      <c r="AS22" s="426"/>
      <c r="AT22" s="426"/>
      <c r="AU22" s="426"/>
      <c r="AV22" s="426"/>
      <c r="AX22" s="426"/>
      <c r="AY22" s="426"/>
      <c r="AZ22" s="426"/>
      <c r="BA22" s="426"/>
    </row>
    <row r="23" spans="1:53" s="423" customFormat="1" ht="18.75">
      <c r="A23" s="416" t="str">
        <f>'GRADING FOR PROTO '!A23</f>
        <v>P</v>
      </c>
      <c r="B23" s="417" t="str">
        <f>'GRADING FOR PROTO '!B23</f>
        <v>NECK WIDTH</v>
      </c>
      <c r="C23" s="417" t="s">
        <v>300</v>
      </c>
      <c r="D23" s="432">
        <v>0.7</v>
      </c>
      <c r="E23" s="418">
        <v>0.5</v>
      </c>
      <c r="F23" s="431">
        <v>19.350000000000001</v>
      </c>
      <c r="G23" s="420"/>
      <c r="H23" s="419">
        <f>VLOOKUP(B23,'GRADING FOR PROTO '!B23:$D$29,3,0)</f>
        <v>0.5</v>
      </c>
      <c r="I23" s="421"/>
      <c r="J23" s="419"/>
      <c r="K23" s="421"/>
      <c r="L23" s="419"/>
      <c r="M23" s="418"/>
      <c r="N23" s="418"/>
      <c r="O23" s="418"/>
      <c r="P23" s="418"/>
      <c r="Q23" s="422"/>
      <c r="X23" s="424"/>
      <c r="Y23" s="424"/>
      <c r="AA23" s="426"/>
      <c r="AB23" s="426"/>
      <c r="AC23" s="426"/>
      <c r="AD23" s="426"/>
      <c r="AF23" s="426"/>
      <c r="AG23" s="426"/>
      <c r="AH23" s="426"/>
      <c r="AI23" s="426"/>
      <c r="AJ23" s="426"/>
      <c r="AL23" s="426"/>
      <c r="AM23" s="426"/>
      <c r="AN23" s="426"/>
      <c r="AO23" s="426"/>
      <c r="AP23" s="426"/>
      <c r="AR23" s="426"/>
      <c r="AS23" s="426"/>
      <c r="AT23" s="426"/>
      <c r="AU23" s="426"/>
      <c r="AV23" s="426"/>
      <c r="AX23" s="426"/>
      <c r="AY23" s="426"/>
      <c r="AZ23" s="426"/>
      <c r="BA23" s="426"/>
    </row>
    <row r="24" spans="1:53" s="423" customFormat="1" ht="54">
      <c r="A24" s="416" t="str">
        <f>'GRADING FOR PROTO '!A24</f>
        <v>Q</v>
      </c>
      <c r="B24" s="417" t="str">
        <f>'GRADING FOR PROTO '!B24</f>
        <v xml:space="preserve">SIDE NECK LEVEL TO BACK NECK DROP </v>
      </c>
      <c r="C24" s="417" t="s">
        <v>134</v>
      </c>
      <c r="D24" s="432">
        <v>0</v>
      </c>
      <c r="E24" s="418">
        <v>0.5</v>
      </c>
      <c r="F24" s="431">
        <v>2</v>
      </c>
      <c r="G24" s="420"/>
      <c r="H24" s="419">
        <f>VLOOKUP(B24,'GRADING FOR PROTO '!B24:$D$29,3,0)</f>
        <v>0.5</v>
      </c>
      <c r="I24" s="421"/>
      <c r="J24" s="419"/>
      <c r="K24" s="421"/>
      <c r="L24" s="419"/>
      <c r="M24" s="418"/>
      <c r="N24" s="418"/>
      <c r="O24" s="418"/>
      <c r="P24" s="418"/>
      <c r="Q24" s="422"/>
      <c r="X24" s="424"/>
      <c r="Y24" s="424"/>
      <c r="AA24" s="426"/>
      <c r="AB24" s="426"/>
      <c r="AC24" s="426"/>
      <c r="AD24" s="426"/>
      <c r="AF24" s="426"/>
      <c r="AG24" s="426"/>
      <c r="AH24" s="426"/>
      <c r="AI24" s="426"/>
      <c r="AJ24" s="426"/>
      <c r="AL24" s="426"/>
      <c r="AM24" s="426"/>
      <c r="AN24" s="426"/>
      <c r="AO24" s="426"/>
      <c r="AP24" s="426"/>
      <c r="AR24" s="426"/>
      <c r="AS24" s="426"/>
      <c r="AT24" s="426"/>
      <c r="AU24" s="426"/>
      <c r="AV24" s="426"/>
      <c r="AX24" s="426"/>
      <c r="AY24" s="426"/>
      <c r="AZ24" s="426"/>
      <c r="BA24" s="426"/>
    </row>
    <row r="25" spans="1:53" s="423" customFormat="1" ht="54">
      <c r="A25" s="416" t="str">
        <f>'GRADING FOR PROTO '!A25</f>
        <v>R</v>
      </c>
      <c r="B25" s="417" t="str">
        <f>'GRADING FOR PROTO '!B25</f>
        <v>SIDE NECK LEVEL TO FRONT NECK DROP</v>
      </c>
      <c r="C25" s="417" t="s">
        <v>132</v>
      </c>
      <c r="D25" s="432">
        <v>0.3</v>
      </c>
      <c r="E25" s="418">
        <v>0.5</v>
      </c>
      <c r="F25" s="431">
        <v>10.65</v>
      </c>
      <c r="G25" s="420"/>
      <c r="H25" s="419">
        <f>VLOOKUP(B25,'GRADING FOR PROTO '!B25:$D$29,3,0)</f>
        <v>0.5</v>
      </c>
      <c r="I25" s="421"/>
      <c r="J25" s="419"/>
      <c r="K25" s="421"/>
      <c r="L25" s="419"/>
      <c r="M25" s="418"/>
      <c r="N25" s="418"/>
      <c r="O25" s="418"/>
      <c r="P25" s="418"/>
      <c r="Q25" s="422"/>
      <c r="X25" s="424"/>
      <c r="Y25" s="424"/>
      <c r="AA25" s="426"/>
      <c r="AB25" s="426"/>
      <c r="AC25" s="426"/>
      <c r="AD25" s="426"/>
      <c r="AF25" s="426"/>
      <c r="AG25" s="426"/>
      <c r="AH25" s="426"/>
      <c r="AI25" s="426"/>
      <c r="AJ25" s="426"/>
      <c r="AL25" s="426"/>
      <c r="AM25" s="426"/>
      <c r="AN25" s="426"/>
      <c r="AO25" s="426"/>
      <c r="AP25" s="426"/>
      <c r="AR25" s="426"/>
      <c r="AS25" s="426"/>
      <c r="AT25" s="426"/>
      <c r="AU25" s="426"/>
      <c r="AV25" s="426"/>
      <c r="AX25" s="426"/>
      <c r="AY25" s="426"/>
      <c r="AZ25" s="426"/>
      <c r="BA25" s="426"/>
    </row>
    <row r="26" spans="1:53" s="423" customFormat="1" ht="36">
      <c r="A26" s="416" t="str">
        <f>'GRADING FOR PROTO '!A26</f>
        <v>S</v>
      </c>
      <c r="B26" s="417" t="str">
        <f>'GRADING FOR PROTO '!B26</f>
        <v>SHOULDER SEAM AHEAD</v>
      </c>
      <c r="C26" s="417" t="s">
        <v>301</v>
      </c>
      <c r="D26" s="432">
        <v>0</v>
      </c>
      <c r="E26" s="418">
        <v>0.5</v>
      </c>
      <c r="F26" s="431">
        <v>1</v>
      </c>
      <c r="G26" s="420"/>
      <c r="H26" s="419">
        <f>VLOOKUP(B26,'GRADING FOR PROTO '!B26:$D$29,3,0)</f>
        <v>0.5</v>
      </c>
      <c r="I26" s="421"/>
      <c r="J26" s="419"/>
      <c r="K26" s="421"/>
      <c r="L26" s="419"/>
      <c r="M26" s="418"/>
      <c r="N26" s="418"/>
      <c r="O26" s="418"/>
      <c r="P26" s="418"/>
      <c r="Q26" s="422"/>
      <c r="X26" s="424"/>
      <c r="Y26" s="424"/>
      <c r="AA26" s="426"/>
      <c r="AB26" s="426"/>
      <c r="AC26" s="426"/>
      <c r="AD26" s="426"/>
      <c r="AF26" s="426"/>
      <c r="AG26" s="426"/>
      <c r="AH26" s="426"/>
      <c r="AI26" s="426"/>
      <c r="AJ26" s="426"/>
      <c r="AL26" s="426"/>
      <c r="AM26" s="426"/>
      <c r="AN26" s="426"/>
      <c r="AO26" s="426"/>
      <c r="AP26" s="426"/>
      <c r="AR26" s="426"/>
      <c r="AS26" s="426"/>
      <c r="AT26" s="426"/>
      <c r="AU26" s="426"/>
      <c r="AV26" s="426"/>
      <c r="AX26" s="426"/>
      <c r="AY26" s="426"/>
      <c r="AZ26" s="426"/>
      <c r="BA26" s="426"/>
    </row>
    <row r="27" spans="1:53" s="423" customFormat="1" ht="108">
      <c r="A27" s="416" t="str">
        <f>'GRADING FOR PROTO '!A27</f>
        <v>NS</v>
      </c>
      <c r="B27" s="417" t="str">
        <f>'GRADING FOR PROTO '!B27</f>
        <v>MINIMUM NECK STRETCH (TO ENSURE NECK OPENING STRETCHES OVER HEAD )</v>
      </c>
      <c r="C27" s="417" t="s">
        <v>302</v>
      </c>
      <c r="D27" s="432">
        <v>0</v>
      </c>
      <c r="E27" s="418">
        <v>0.5</v>
      </c>
      <c r="F27" s="431">
        <v>31</v>
      </c>
      <c r="G27" s="420"/>
      <c r="H27" s="419">
        <f>VLOOKUP(B27,'GRADING FOR PROTO '!B27:$D$29,3,0)</f>
        <v>0.5</v>
      </c>
      <c r="I27" s="421"/>
      <c r="J27" s="419"/>
      <c r="K27" s="421"/>
      <c r="L27" s="419"/>
      <c r="M27" s="418"/>
      <c r="N27" s="418"/>
      <c r="O27" s="418"/>
      <c r="P27" s="418"/>
      <c r="Q27" s="422"/>
      <c r="X27" s="424"/>
      <c r="Y27" s="424"/>
      <c r="AA27" s="426"/>
      <c r="AB27" s="426"/>
      <c r="AC27" s="426"/>
      <c r="AD27" s="426"/>
      <c r="AF27" s="426"/>
      <c r="AG27" s="426"/>
      <c r="AH27" s="426"/>
      <c r="AI27" s="426"/>
      <c r="AJ27" s="426"/>
      <c r="AL27" s="426"/>
      <c r="AM27" s="426"/>
      <c r="AN27" s="426"/>
      <c r="AO27" s="426"/>
      <c r="AP27" s="426"/>
      <c r="AR27" s="426"/>
      <c r="AS27" s="426"/>
      <c r="AT27" s="426"/>
      <c r="AU27" s="426"/>
      <c r="AV27" s="426"/>
      <c r="AX27" s="426"/>
      <c r="AY27" s="426"/>
      <c r="AZ27" s="426"/>
      <c r="BA27" s="426"/>
    </row>
    <row r="28" spans="1:53" s="423" customFormat="1" ht="39.6" customHeight="1">
      <c r="A28" s="433" t="str">
        <f>'GRADING FOR PROTO '!A28</f>
        <v>OPTIONAL J2 MEASUREMENT BELOW</v>
      </c>
      <c r="B28" s="434"/>
      <c r="C28" s="434"/>
      <c r="D28" s="434"/>
      <c r="E28" s="434"/>
      <c r="F28" s="434"/>
      <c r="G28" s="434"/>
      <c r="H28" s="419"/>
      <c r="I28" s="421"/>
      <c r="J28" s="419"/>
      <c r="K28" s="421"/>
      <c r="L28" s="419"/>
      <c r="M28" s="418"/>
      <c r="N28" s="418"/>
      <c r="O28" s="418"/>
      <c r="P28" s="418"/>
      <c r="Q28" s="422"/>
      <c r="X28" s="424"/>
      <c r="Y28" s="424"/>
      <c r="AA28" s="426"/>
      <c r="AB28" s="426"/>
      <c r="AC28" s="426"/>
      <c r="AD28" s="426"/>
      <c r="AF28" s="426"/>
      <c r="AG28" s="426"/>
      <c r="AH28" s="426"/>
      <c r="AI28" s="426"/>
      <c r="AJ28" s="426"/>
      <c r="AL28" s="426"/>
      <c r="AM28" s="426"/>
      <c r="AN28" s="426"/>
      <c r="AO28" s="426"/>
      <c r="AP28" s="426"/>
      <c r="AR28" s="426"/>
      <c r="AS28" s="426"/>
      <c r="AT28" s="426"/>
      <c r="AU28" s="426"/>
      <c r="AV28" s="426"/>
      <c r="AX28" s="426"/>
      <c r="AY28" s="426"/>
      <c r="AZ28" s="426"/>
      <c r="BA28" s="426"/>
    </row>
    <row r="29" spans="1:53" s="423" customFormat="1" ht="54.75" thickBot="1">
      <c r="A29" s="416" t="str">
        <f>'GRADING FOR PROTO '!A29</f>
        <v>J2</v>
      </c>
      <c r="B29" s="417" t="str">
        <f>'GRADING FOR PROTO '!B29</f>
        <v>SLEEVE HEM WIDTH FOR NON RIB CUFF STYLES</v>
      </c>
      <c r="C29" s="417" t="s">
        <v>303</v>
      </c>
      <c r="D29" s="429">
        <v>0</v>
      </c>
      <c r="E29" s="430">
        <v>0.5</v>
      </c>
      <c r="F29" s="435">
        <v>14.5</v>
      </c>
      <c r="G29" s="420"/>
      <c r="H29" s="419">
        <f>VLOOKUP(B29,'GRADING FOR PROTO '!B29:$D$29,3,0)</f>
        <v>0.5</v>
      </c>
      <c r="I29" s="421"/>
      <c r="J29" s="419"/>
      <c r="K29" s="421"/>
      <c r="L29" s="419"/>
      <c r="M29" s="418"/>
      <c r="N29" s="418"/>
      <c r="O29" s="418"/>
      <c r="P29" s="418"/>
      <c r="Q29" s="422"/>
      <c r="X29" s="424"/>
      <c r="Y29" s="424"/>
      <c r="AA29" s="426"/>
      <c r="AB29" s="426"/>
      <c r="AC29" s="426"/>
      <c r="AD29" s="426"/>
      <c r="AF29" s="426"/>
      <c r="AG29" s="426"/>
      <c r="AH29" s="426"/>
      <c r="AI29" s="426"/>
      <c r="AJ29" s="426"/>
      <c r="AL29" s="426"/>
      <c r="AM29" s="426"/>
      <c r="AN29" s="426"/>
      <c r="AO29" s="426"/>
      <c r="AP29" s="426"/>
      <c r="AR29" s="426"/>
      <c r="AS29" s="426"/>
      <c r="AT29" s="426"/>
      <c r="AU29" s="426"/>
      <c r="AV29" s="426"/>
      <c r="AX29" s="426"/>
      <c r="AY29" s="426"/>
      <c r="AZ29" s="426"/>
      <c r="BA29" s="426"/>
    </row>
    <row r="30" spans="1:53" ht="16.149999999999999" hidden="1" customHeight="1">
      <c r="A30" s="385" t="str">
        <f>'GRADING FOR PROTO '!A30</f>
        <v>A</v>
      </c>
      <c r="B30" s="386" t="str">
        <f>'GRADING FOR PROTO '!B30</f>
        <v>LENGTH</v>
      </c>
      <c r="C30" s="457"/>
      <c r="D30" s="387">
        <v>24</v>
      </c>
      <c r="E30" s="388"/>
      <c r="F30" s="436"/>
      <c r="G30" s="437"/>
      <c r="H30" s="438"/>
      <c r="I30" s="438"/>
      <c r="J30" s="438"/>
      <c r="K30" s="438"/>
      <c r="L30" s="438"/>
      <c r="M30" s="439"/>
      <c r="N30" s="439"/>
      <c r="O30" s="439"/>
      <c r="P30" s="439"/>
      <c r="Q30" s="440"/>
      <c r="X30" s="441"/>
      <c r="Y30" s="441"/>
      <c r="AA30" s="442"/>
      <c r="AB30" s="442"/>
      <c r="AC30" s="442"/>
      <c r="AD30" s="442"/>
      <c r="AF30" s="442"/>
      <c r="AG30" s="442"/>
      <c r="AH30" s="442"/>
      <c r="AI30" s="442"/>
      <c r="AJ30" s="442"/>
      <c r="AL30" s="442"/>
      <c r="AM30" s="442"/>
      <c r="AN30" s="442"/>
      <c r="AO30" s="442"/>
      <c r="AP30" s="442"/>
      <c r="AR30" s="442"/>
      <c r="AS30" s="442"/>
      <c r="AT30" s="442"/>
      <c r="AU30" s="442"/>
      <c r="AV30" s="442"/>
      <c r="AX30" s="442"/>
      <c r="AY30" s="442"/>
      <c r="AZ30" s="442"/>
      <c r="BA30" s="442"/>
    </row>
    <row r="31" spans="1:53" ht="16.149999999999999" hidden="1" customHeight="1">
      <c r="A31" s="385" t="str">
        <f>'GRADING FOR PROTO '!A31</f>
        <v>A</v>
      </c>
      <c r="B31" s="386" t="str">
        <f>'GRADING FOR PROTO '!B31</f>
        <v>LENGTH</v>
      </c>
      <c r="C31" s="458"/>
      <c r="D31" s="387">
        <v>25</v>
      </c>
      <c r="E31" s="388"/>
      <c r="F31" s="443"/>
      <c r="G31" s="437"/>
      <c r="H31" s="438"/>
      <c r="I31" s="438"/>
      <c r="J31" s="438"/>
      <c r="K31" s="438"/>
      <c r="L31" s="438"/>
      <c r="M31" s="439"/>
      <c r="N31" s="439"/>
      <c r="O31" s="439"/>
      <c r="P31" s="439"/>
      <c r="Q31" s="440"/>
      <c r="X31" s="441"/>
      <c r="Y31" s="441"/>
      <c r="AA31" s="442"/>
      <c r="AB31" s="442"/>
      <c r="AC31" s="442"/>
      <c r="AD31" s="442"/>
      <c r="AF31" s="442"/>
      <c r="AG31" s="442"/>
      <c r="AH31" s="442"/>
      <c r="AI31" s="442"/>
      <c r="AJ31" s="442"/>
      <c r="AL31" s="442"/>
      <c r="AM31" s="442"/>
      <c r="AN31" s="442"/>
      <c r="AO31" s="442"/>
      <c r="AP31" s="442"/>
      <c r="AR31" s="442"/>
      <c r="AS31" s="442"/>
      <c r="AT31" s="442"/>
      <c r="AU31" s="442"/>
      <c r="AV31" s="442"/>
      <c r="AX31" s="442"/>
      <c r="AY31" s="442"/>
      <c r="AZ31" s="442"/>
      <c r="BA31" s="442"/>
    </row>
    <row r="32" spans="1:53" ht="16.149999999999999" hidden="1" customHeight="1">
      <c r="A32" s="385" t="str">
        <f>'GRADING FOR PROTO '!A32</f>
        <v>A</v>
      </c>
      <c r="B32" s="386" t="str">
        <f>'GRADING FOR PROTO '!B32</f>
        <v>LENGTH</v>
      </c>
      <c r="C32" s="458"/>
      <c r="D32" s="387">
        <v>26</v>
      </c>
      <c r="E32" s="388"/>
      <c r="F32" s="443"/>
      <c r="G32" s="437"/>
      <c r="H32" s="438"/>
      <c r="I32" s="438"/>
      <c r="J32" s="438"/>
      <c r="K32" s="438"/>
      <c r="L32" s="438"/>
      <c r="M32" s="439"/>
      <c r="N32" s="439"/>
      <c r="O32" s="439"/>
      <c r="P32" s="439"/>
      <c r="Q32" s="440"/>
      <c r="X32" s="441"/>
      <c r="Y32" s="441"/>
      <c r="AA32" s="442"/>
      <c r="AB32" s="442"/>
      <c r="AC32" s="442"/>
      <c r="AD32" s="442"/>
      <c r="AF32" s="442"/>
      <c r="AG32" s="442"/>
      <c r="AH32" s="442"/>
      <c r="AI32" s="442"/>
      <c r="AJ32" s="442"/>
      <c r="AL32" s="442"/>
      <c r="AM32" s="442"/>
      <c r="AN32" s="442"/>
      <c r="AO32" s="442"/>
      <c r="AP32" s="442"/>
      <c r="AR32" s="442"/>
      <c r="AS32" s="442"/>
      <c r="AT32" s="442"/>
      <c r="AU32" s="442"/>
      <c r="AV32" s="442"/>
      <c r="AX32" s="442"/>
      <c r="AY32" s="442"/>
      <c r="AZ32" s="442"/>
      <c r="BA32" s="442"/>
    </row>
    <row r="33" spans="1:53" ht="16.149999999999999" hidden="1" customHeight="1" thickBot="1">
      <c r="A33" s="385" t="str">
        <f>'GRADING FOR PROTO '!A33</f>
        <v>A</v>
      </c>
      <c r="B33" s="386" t="str">
        <f>'GRADING FOR PROTO '!B33</f>
        <v>LENGTH</v>
      </c>
      <c r="C33" s="458"/>
      <c r="D33" s="392">
        <v>27</v>
      </c>
      <c r="E33" s="393"/>
      <c r="F33" s="443"/>
      <c r="G33" s="437"/>
      <c r="H33" s="438"/>
      <c r="I33" s="438"/>
      <c r="J33" s="438"/>
      <c r="K33" s="438"/>
      <c r="L33" s="438"/>
      <c r="M33" s="439"/>
      <c r="N33" s="439"/>
      <c r="O33" s="439"/>
      <c r="P33" s="439"/>
      <c r="Q33" s="440"/>
      <c r="X33" s="441"/>
      <c r="Y33" s="441"/>
      <c r="AA33" s="442"/>
      <c r="AB33" s="442"/>
      <c r="AC33" s="442"/>
      <c r="AD33" s="442"/>
      <c r="AF33" s="442"/>
      <c r="AG33" s="442"/>
      <c r="AH33" s="442"/>
      <c r="AI33" s="442"/>
      <c r="AJ33" s="442"/>
      <c r="AL33" s="442"/>
      <c r="AM33" s="442"/>
      <c r="AN33" s="442"/>
      <c r="AO33" s="442"/>
      <c r="AP33" s="442"/>
      <c r="AR33" s="442"/>
      <c r="AS33" s="442"/>
      <c r="AT33" s="442"/>
      <c r="AU33" s="442"/>
      <c r="AV33" s="442"/>
      <c r="AX33" s="442"/>
      <c r="AY33" s="442"/>
      <c r="AZ33" s="442"/>
      <c r="BA33" s="442"/>
    </row>
    <row r="34" spans="1:53" ht="16.5" thickBot="1">
      <c r="A34" s="444" t="s">
        <v>304</v>
      </c>
      <c r="B34" s="445" t="s">
        <v>305</v>
      </c>
      <c r="C34" s="459"/>
      <c r="D34" s="400"/>
      <c r="E34" s="401"/>
      <c r="F34" s="445"/>
      <c r="G34" s="446"/>
      <c r="H34" s="446"/>
      <c r="I34" s="446"/>
      <c r="J34" s="447"/>
      <c r="K34" s="447"/>
      <c r="L34" s="447"/>
      <c r="M34" s="447"/>
      <c r="N34" s="447"/>
      <c r="O34" s="447"/>
      <c r="P34" s="447"/>
      <c r="Q34" s="448"/>
    </row>
    <row r="35" spans="1:53" hidden="1">
      <c r="A35" s="281"/>
      <c r="B35" s="405"/>
      <c r="C35" s="460"/>
      <c r="D35" s="282"/>
      <c r="E35" s="283"/>
      <c r="F35" s="282"/>
      <c r="G35" s="283"/>
      <c r="H35" s="283"/>
      <c r="I35" s="283"/>
      <c r="J35" s="449"/>
      <c r="K35" s="449"/>
      <c r="L35" s="449"/>
      <c r="M35" s="449"/>
      <c r="N35" s="449"/>
      <c r="O35" s="449"/>
      <c r="P35" s="449"/>
      <c r="Q35" s="450"/>
    </row>
    <row r="36" spans="1:53" hidden="1">
      <c r="A36" s="281"/>
      <c r="B36" s="451"/>
      <c r="C36" s="461"/>
      <c r="D36" s="282"/>
      <c r="E36" s="283"/>
      <c r="F36" s="313"/>
      <c r="G36" s="283"/>
      <c r="H36" s="283"/>
      <c r="I36" s="283"/>
      <c r="J36" s="449"/>
      <c r="K36" s="449"/>
      <c r="L36" s="449"/>
      <c r="M36" s="449"/>
      <c r="N36" s="449"/>
      <c r="O36" s="449"/>
      <c r="P36" s="449"/>
      <c r="Q36" s="450"/>
    </row>
    <row r="37" spans="1:53" hidden="1">
      <c r="A37" s="281"/>
      <c r="B37" s="452"/>
      <c r="C37" s="462"/>
      <c r="D37" s="282"/>
      <c r="E37" s="283"/>
      <c r="F37" s="282"/>
      <c r="G37" s="283"/>
      <c r="H37" s="283"/>
      <c r="I37" s="283"/>
      <c r="J37" s="283"/>
      <c r="K37" s="283"/>
      <c r="L37" s="283"/>
      <c r="M37" s="283"/>
      <c r="N37" s="283"/>
      <c r="O37" s="283"/>
      <c r="P37" s="283"/>
      <c r="Q37" s="284"/>
    </row>
    <row r="38" spans="1:53" hidden="1">
      <c r="A38" s="281"/>
      <c r="B38" s="407"/>
      <c r="C38" s="463"/>
      <c r="D38" s="282"/>
      <c r="E38" s="283"/>
      <c r="F38" s="282"/>
      <c r="G38" s="283"/>
      <c r="H38" s="283"/>
      <c r="I38" s="283"/>
      <c r="J38" s="283"/>
      <c r="K38" s="283"/>
      <c r="L38" s="283"/>
      <c r="M38" s="283"/>
      <c r="N38" s="283"/>
      <c r="O38" s="283"/>
      <c r="P38" s="283"/>
      <c r="Q38" s="284"/>
    </row>
    <row r="39" spans="1:53" hidden="1">
      <c r="A39" s="281"/>
      <c r="B39" s="407"/>
      <c r="C39" s="463"/>
      <c r="D39" s="282"/>
      <c r="E39" s="283"/>
      <c r="F39" s="282"/>
      <c r="G39" s="283"/>
      <c r="H39" s="283"/>
      <c r="I39" s="283"/>
      <c r="J39" s="283"/>
      <c r="K39" s="283"/>
      <c r="L39" s="283"/>
      <c r="M39" s="283"/>
      <c r="N39" s="283"/>
      <c r="O39" s="283"/>
      <c r="P39" s="283"/>
      <c r="Q39" s="284"/>
    </row>
    <row r="40" spans="1:53" hidden="1">
      <c r="A40" s="281"/>
      <c r="B40" s="407"/>
      <c r="C40" s="463"/>
      <c r="D40" s="282"/>
      <c r="E40" s="283"/>
      <c r="F40" s="282"/>
      <c r="G40" s="283"/>
      <c r="H40" s="283"/>
      <c r="I40" s="283"/>
      <c r="J40" s="283"/>
      <c r="K40" s="283"/>
      <c r="L40" s="283"/>
      <c r="M40" s="283"/>
      <c r="N40" s="283"/>
      <c r="O40" s="283"/>
      <c r="P40" s="283"/>
      <c r="Q40" s="284"/>
    </row>
    <row r="41" spans="1:53" hidden="1">
      <c r="A41" s="281"/>
      <c r="B41" s="282"/>
      <c r="C41" s="464"/>
      <c r="D41" s="282"/>
      <c r="E41" s="283"/>
      <c r="F41" s="282"/>
      <c r="G41" s="283"/>
      <c r="H41" s="283"/>
      <c r="I41" s="283"/>
      <c r="J41" s="283"/>
      <c r="K41" s="283"/>
      <c r="L41" s="283"/>
      <c r="M41" s="283"/>
      <c r="N41" s="283"/>
      <c r="O41" s="283"/>
      <c r="P41" s="283"/>
      <c r="Q41" s="284"/>
    </row>
    <row r="42" spans="1:53" hidden="1">
      <c r="A42" s="281"/>
      <c r="B42" s="282"/>
      <c r="C42" s="464"/>
      <c r="D42" s="282"/>
      <c r="E42" s="283"/>
      <c r="F42" s="282"/>
      <c r="G42" s="283"/>
      <c r="H42" s="283"/>
      <c r="I42" s="283"/>
      <c r="J42" s="283"/>
      <c r="K42" s="283"/>
      <c r="L42" s="283"/>
      <c r="M42" s="283"/>
      <c r="N42" s="283"/>
      <c r="O42" s="283"/>
      <c r="P42" s="283"/>
      <c r="Q42" s="284"/>
    </row>
    <row r="43" spans="1:53" hidden="1">
      <c r="A43" s="281"/>
      <c r="B43" s="282"/>
      <c r="C43" s="464"/>
      <c r="D43" s="282"/>
      <c r="E43" s="283"/>
      <c r="F43" s="282"/>
      <c r="G43" s="283"/>
      <c r="H43" s="283"/>
      <c r="I43" s="283"/>
      <c r="J43" s="283"/>
      <c r="K43" s="283"/>
      <c r="L43" s="283"/>
      <c r="M43" s="283"/>
      <c r="N43" s="283"/>
      <c r="O43" s="283"/>
      <c r="P43" s="283"/>
      <c r="Q43" s="284"/>
    </row>
    <row r="44" spans="1:53" ht="16.5" thickBot="1">
      <c r="A44" s="285"/>
      <c r="B44" s="286"/>
      <c r="C44" s="465"/>
      <c r="D44" s="286"/>
      <c r="E44" s="287"/>
      <c r="F44" s="286"/>
      <c r="G44" s="287"/>
      <c r="H44" s="287"/>
      <c r="I44" s="287"/>
      <c r="J44" s="287"/>
      <c r="K44" s="287"/>
      <c r="L44" s="287"/>
      <c r="M44" s="287"/>
      <c r="N44" s="287"/>
      <c r="O44" s="287"/>
      <c r="P44" s="287"/>
      <c r="Q44" s="288"/>
    </row>
    <row r="45" spans="1:53" ht="16.5" thickBot="1">
      <c r="A45" s="707" t="s">
        <v>277</v>
      </c>
      <c r="B45" s="711"/>
      <c r="C45" s="711"/>
      <c r="D45" s="711"/>
      <c r="E45" s="711"/>
      <c r="F45" s="711"/>
      <c r="G45" s="711"/>
      <c r="H45" s="711"/>
      <c r="I45" s="711"/>
      <c r="J45" s="711"/>
      <c r="K45" s="711"/>
      <c r="L45" s="711"/>
      <c r="M45" s="711"/>
      <c r="N45" s="711"/>
      <c r="O45" s="711"/>
      <c r="P45" s="711"/>
      <c r="Q45" s="712"/>
    </row>
  </sheetData>
  <mergeCells count="2">
    <mergeCell ref="A5:Q5"/>
    <mergeCell ref="A45:Q45"/>
  </mergeCells>
  <pageMargins left="0.2" right="0.2" top="0.25" bottom="0.25" header="0.05" footer="0.05"/>
  <pageSetup paperSize="9" scale="85" fitToHeight="0" orientation="landscape" r:id="rId1"/>
  <rowBreaks count="1" manualBreakCount="1">
    <brk id="1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5636-E6C1-4821-B4AF-D1E3E0631D6F}">
  <dimension ref="A1:T61"/>
  <sheetViews>
    <sheetView view="pageBreakPreview" topLeftCell="A10" zoomScale="70" zoomScaleNormal="85" zoomScaleSheetLayoutView="70" workbookViewId="0">
      <selection activeCell="P7" sqref="P7"/>
    </sheetView>
  </sheetViews>
  <sheetFormatPr defaultColWidth="11.5703125" defaultRowHeight="15.75"/>
  <cols>
    <col min="1" max="1" width="12" style="279" customWidth="1"/>
    <col min="2" max="2" width="56.42578125" style="466" customWidth="1"/>
    <col min="3" max="3" width="53" style="466" customWidth="1"/>
    <col min="4" max="4" width="10.42578125" style="279" customWidth="1"/>
    <col min="5" max="5" width="10.5703125" style="279" customWidth="1"/>
    <col min="6" max="6" width="7.140625" style="279" customWidth="1"/>
    <col min="7" max="7" width="6.5703125" style="593" customWidth="1"/>
    <col min="8" max="8" width="9.140625" style="279" customWidth="1"/>
    <col min="9" max="9" width="6.42578125" style="279" customWidth="1"/>
    <col min="10" max="10" width="12.42578125" style="279" customWidth="1"/>
    <col min="11" max="11" width="5.42578125" style="279" customWidth="1"/>
    <col min="12" max="12" width="8.85546875" style="279" customWidth="1"/>
    <col min="13" max="13" width="6.85546875" style="279" customWidth="1"/>
    <col min="14" max="16" width="9.140625" style="279" customWidth="1"/>
    <col min="17" max="17" width="34.85546875" style="279" customWidth="1"/>
    <col min="18" max="16384" width="11.5703125" style="279"/>
  </cols>
  <sheetData>
    <row r="1" spans="1:20" ht="16.350000000000001" customHeight="1">
      <c r="A1" s="467" t="s">
        <v>157</v>
      </c>
      <c r="B1" s="468" t="s">
        <v>309</v>
      </c>
      <c r="C1" s="468"/>
      <c r="D1" s="469" t="s">
        <v>310</v>
      </c>
      <c r="E1" s="470" t="s">
        <v>311</v>
      </c>
      <c r="F1" s="470"/>
      <c r="G1" s="471" t="s">
        <v>312</v>
      </c>
      <c r="H1" s="472"/>
      <c r="I1" s="472" t="s">
        <v>313</v>
      </c>
      <c r="J1" s="473" t="s">
        <v>314</v>
      </c>
      <c r="K1" s="474"/>
      <c r="L1" s="475"/>
      <c r="M1" s="476"/>
      <c r="N1" s="300"/>
      <c r="O1" s="300"/>
      <c r="P1" s="716" t="s">
        <v>315</v>
      </c>
      <c r="Q1" s="717"/>
    </row>
    <row r="2" spans="1:20">
      <c r="A2" s="477" t="s">
        <v>316</v>
      </c>
      <c r="B2" s="478" t="s">
        <v>306</v>
      </c>
      <c r="C2" s="478"/>
      <c r="D2" s="479" t="s">
        <v>317</v>
      </c>
      <c r="E2" s="280" t="s">
        <v>318</v>
      </c>
      <c r="F2" s="280"/>
      <c r="G2" s="480" t="s">
        <v>164</v>
      </c>
      <c r="H2" s="479"/>
      <c r="I2" s="479"/>
      <c r="J2" s="481"/>
      <c r="K2" s="280"/>
      <c r="L2" s="481"/>
      <c r="M2" s="482"/>
      <c r="N2" s="312"/>
      <c r="O2" s="312"/>
      <c r="P2" s="718"/>
      <c r="Q2" s="719"/>
    </row>
    <row r="3" spans="1:20">
      <c r="A3" s="477" t="s">
        <v>319</v>
      </c>
      <c r="B3" s="478"/>
      <c r="C3" s="478"/>
      <c r="D3" s="479" t="s">
        <v>320</v>
      </c>
      <c r="E3" s="280" t="s">
        <v>321</v>
      </c>
      <c r="F3" s="481"/>
      <c r="G3" s="722" t="s">
        <v>322</v>
      </c>
      <c r="H3" s="723"/>
      <c r="I3" s="483" t="s">
        <v>323</v>
      </c>
      <c r="J3" s="481" t="s">
        <v>324</v>
      </c>
      <c r="K3" s="280"/>
      <c r="L3" s="481"/>
      <c r="M3" s="482"/>
      <c r="N3" s="312"/>
      <c r="O3" s="312"/>
      <c r="P3" s="718"/>
      <c r="Q3" s="719"/>
    </row>
    <row r="4" spans="1:20">
      <c r="A4" s="477" t="s">
        <v>165</v>
      </c>
      <c r="B4" s="484" t="s">
        <v>306</v>
      </c>
      <c r="C4" s="484"/>
      <c r="D4" s="479" t="s">
        <v>325</v>
      </c>
      <c r="E4" s="339" t="s">
        <v>326</v>
      </c>
      <c r="F4" s="479"/>
      <c r="G4" s="480" t="s">
        <v>169</v>
      </c>
      <c r="H4" s="479"/>
      <c r="I4" s="479"/>
      <c r="J4" s="481"/>
      <c r="K4" s="280"/>
      <c r="L4" s="481"/>
      <c r="M4" s="482"/>
      <c r="N4" s="312"/>
      <c r="O4" s="312"/>
      <c r="P4" s="718"/>
      <c r="Q4" s="719"/>
    </row>
    <row r="5" spans="1:20" ht="29.1" customHeight="1" thickBot="1">
      <c r="A5" s="485" t="s">
        <v>170</v>
      </c>
      <c r="B5" s="486" t="s">
        <v>327</v>
      </c>
      <c r="C5" s="486"/>
      <c r="D5" s="487" t="s">
        <v>328</v>
      </c>
      <c r="E5" s="488" t="s">
        <v>329</v>
      </c>
      <c r="F5" s="489"/>
      <c r="G5" s="490" t="s">
        <v>173</v>
      </c>
      <c r="H5" s="489"/>
      <c r="I5" s="489"/>
      <c r="J5" s="491"/>
      <c r="K5" s="492"/>
      <c r="L5" s="491"/>
      <c r="M5" s="493"/>
      <c r="N5" s="289"/>
      <c r="O5" s="289"/>
      <c r="P5" s="720"/>
      <c r="Q5" s="721"/>
    </row>
    <row r="6" spans="1:20" ht="26.1" customHeight="1" thickBot="1">
      <c r="A6" s="724" t="s">
        <v>330</v>
      </c>
      <c r="B6" s="725"/>
      <c r="C6" s="725"/>
      <c r="D6" s="725"/>
      <c r="E6" s="725"/>
      <c r="F6" s="725"/>
      <c r="G6" s="725"/>
      <c r="H6" s="725"/>
      <c r="I6" s="725"/>
      <c r="J6" s="725"/>
      <c r="K6" s="725"/>
      <c r="L6" s="725"/>
      <c r="M6" s="725"/>
      <c r="N6" s="725"/>
      <c r="O6" s="725"/>
      <c r="P6" s="725"/>
      <c r="Q6" s="726"/>
    </row>
    <row r="7" spans="1:20" ht="28.5" customHeight="1">
      <c r="A7" s="494" t="s">
        <v>174</v>
      </c>
      <c r="B7" s="495" t="s">
        <v>175</v>
      </c>
      <c r="C7" s="495"/>
      <c r="D7" s="496" t="s">
        <v>178</v>
      </c>
      <c r="E7" s="496" t="s">
        <v>270</v>
      </c>
      <c r="F7" s="496" t="s">
        <v>101</v>
      </c>
      <c r="G7" s="497"/>
      <c r="H7" s="496" t="s">
        <v>66</v>
      </c>
      <c r="I7" s="497"/>
      <c r="J7" s="496" t="s">
        <v>10</v>
      </c>
      <c r="K7" s="497"/>
      <c r="L7" s="498" t="s">
        <v>63</v>
      </c>
      <c r="M7" s="497"/>
      <c r="N7" s="496" t="s">
        <v>64</v>
      </c>
      <c r="O7" s="497"/>
      <c r="P7" s="496" t="s">
        <v>65</v>
      </c>
      <c r="Q7" s="499" t="s">
        <v>331</v>
      </c>
    </row>
    <row r="8" spans="1:20" s="506" customFormat="1" ht="43.5" customHeight="1">
      <c r="A8" s="500" t="s">
        <v>180</v>
      </c>
      <c r="B8" s="501" t="s">
        <v>181</v>
      </c>
      <c r="C8" s="501" t="s">
        <v>332</v>
      </c>
      <c r="D8" s="502">
        <v>2</v>
      </c>
      <c r="E8" s="502">
        <v>1</v>
      </c>
      <c r="F8" s="502">
        <f t="shared" ref="F8:F26" si="0">H8-D8</f>
        <v>69</v>
      </c>
      <c r="G8" s="502"/>
      <c r="H8" s="502">
        <f t="shared" ref="H8:H26" si="1">J8-D8</f>
        <v>71</v>
      </c>
      <c r="I8" s="502"/>
      <c r="J8" s="502">
        <f t="shared" ref="J8:J26" si="2">L8-D8</f>
        <v>73</v>
      </c>
      <c r="K8" s="502"/>
      <c r="L8" s="503">
        <v>75</v>
      </c>
      <c r="M8" s="504"/>
      <c r="N8" s="502">
        <f t="shared" ref="N8:N26" si="3">L8+D8</f>
        <v>77</v>
      </c>
      <c r="O8" s="502"/>
      <c r="P8" s="502">
        <f t="shared" ref="P8:P26" si="4">N8+D8</f>
        <v>79</v>
      </c>
      <c r="Q8" s="502"/>
      <c r="R8" s="505" t="s">
        <v>333</v>
      </c>
      <c r="S8" s="505"/>
      <c r="T8" s="505"/>
    </row>
    <row r="9" spans="1:20" s="506" customFormat="1" ht="43.5" customHeight="1">
      <c r="A9" s="507" t="s">
        <v>183</v>
      </c>
      <c r="B9" s="508" t="s">
        <v>184</v>
      </c>
      <c r="C9" s="508" t="s">
        <v>334</v>
      </c>
      <c r="D9" s="509">
        <v>3.8</v>
      </c>
      <c r="E9" s="509">
        <v>1</v>
      </c>
      <c r="F9" s="509">
        <f t="shared" si="0"/>
        <v>47.000000000000007</v>
      </c>
      <c r="G9" s="509"/>
      <c r="H9" s="509">
        <f t="shared" si="1"/>
        <v>50.800000000000004</v>
      </c>
      <c r="I9" s="509"/>
      <c r="J9" s="509">
        <f t="shared" si="2"/>
        <v>54.6</v>
      </c>
      <c r="K9" s="509"/>
      <c r="L9" s="510">
        <v>58.4</v>
      </c>
      <c r="M9" s="511"/>
      <c r="N9" s="509">
        <f t="shared" si="3"/>
        <v>62.199999999999996</v>
      </c>
      <c r="O9" s="509"/>
      <c r="P9" s="509">
        <f t="shared" si="4"/>
        <v>66</v>
      </c>
      <c r="Q9" s="509"/>
    </row>
    <row r="10" spans="1:20" s="506" customFormat="1" ht="40.5" customHeight="1">
      <c r="A10" s="507" t="s">
        <v>186</v>
      </c>
      <c r="B10" s="508" t="s">
        <v>187</v>
      </c>
      <c r="C10" s="508" t="s">
        <v>125</v>
      </c>
      <c r="D10" s="509">
        <v>3.8</v>
      </c>
      <c r="E10" s="509">
        <v>1</v>
      </c>
      <c r="F10" s="509">
        <f t="shared" si="0"/>
        <v>47.000000000000007</v>
      </c>
      <c r="G10" s="509"/>
      <c r="H10" s="509">
        <f t="shared" si="1"/>
        <v>50.800000000000004</v>
      </c>
      <c r="I10" s="509"/>
      <c r="J10" s="509">
        <f t="shared" si="2"/>
        <v>54.6</v>
      </c>
      <c r="K10" s="509"/>
      <c r="L10" s="512">
        <v>58.4</v>
      </c>
      <c r="M10" s="513"/>
      <c r="N10" s="509">
        <f t="shared" si="3"/>
        <v>62.199999999999996</v>
      </c>
      <c r="O10" s="509"/>
      <c r="P10" s="509">
        <f t="shared" si="4"/>
        <v>66</v>
      </c>
      <c r="Q10" s="509"/>
    </row>
    <row r="11" spans="1:20" s="506" customFormat="1" ht="40.5" customHeight="1">
      <c r="A11" s="514" t="s">
        <v>189</v>
      </c>
      <c r="B11" s="515" t="s">
        <v>190</v>
      </c>
      <c r="C11" s="515" t="s">
        <v>292</v>
      </c>
      <c r="D11" s="516">
        <v>0.5</v>
      </c>
      <c r="E11" s="516">
        <v>0.5</v>
      </c>
      <c r="F11" s="516">
        <f t="shared" si="0"/>
        <v>24.5</v>
      </c>
      <c r="G11" s="516"/>
      <c r="H11" s="516">
        <f t="shared" si="1"/>
        <v>25</v>
      </c>
      <c r="I11" s="516"/>
      <c r="J11" s="516">
        <f t="shared" si="2"/>
        <v>25.5</v>
      </c>
      <c r="K11" s="516"/>
      <c r="L11" s="517">
        <v>26</v>
      </c>
      <c r="M11" s="518"/>
      <c r="N11" s="516">
        <f t="shared" si="3"/>
        <v>26.5</v>
      </c>
      <c r="O11" s="516"/>
      <c r="P11" s="516">
        <f t="shared" si="4"/>
        <v>27</v>
      </c>
      <c r="Q11" s="516"/>
    </row>
    <row r="12" spans="1:20" s="506" customFormat="1" ht="40.5" customHeight="1">
      <c r="A12" s="514" t="s">
        <v>192</v>
      </c>
      <c r="B12" s="515" t="s">
        <v>193</v>
      </c>
      <c r="C12" s="515" t="s">
        <v>335</v>
      </c>
      <c r="D12" s="516">
        <v>0.2</v>
      </c>
      <c r="E12" s="516">
        <v>0.5</v>
      </c>
      <c r="F12" s="516">
        <f t="shared" si="0"/>
        <v>10.900000000000002</v>
      </c>
      <c r="G12" s="516"/>
      <c r="H12" s="516">
        <f t="shared" si="1"/>
        <v>11.100000000000001</v>
      </c>
      <c r="I12" s="516"/>
      <c r="J12" s="516">
        <f t="shared" si="2"/>
        <v>11.3</v>
      </c>
      <c r="K12" s="516"/>
      <c r="L12" s="519">
        <v>11.5</v>
      </c>
      <c r="M12" s="518"/>
      <c r="N12" s="516">
        <f t="shared" si="3"/>
        <v>11.7</v>
      </c>
      <c r="O12" s="516"/>
      <c r="P12" s="516">
        <f t="shared" si="4"/>
        <v>11.899999999999999</v>
      </c>
      <c r="Q12" s="516"/>
    </row>
    <row r="13" spans="1:20" s="506" customFormat="1" ht="40.5" customHeight="1">
      <c r="A13" s="507" t="s">
        <v>195</v>
      </c>
      <c r="B13" s="508" t="s">
        <v>196</v>
      </c>
      <c r="C13" s="508" t="s">
        <v>136</v>
      </c>
      <c r="D13" s="509">
        <v>1.9</v>
      </c>
      <c r="E13" s="509">
        <v>0.5</v>
      </c>
      <c r="F13" s="509">
        <f t="shared" si="0"/>
        <v>47.250000000000007</v>
      </c>
      <c r="G13" s="509"/>
      <c r="H13" s="509">
        <f t="shared" si="1"/>
        <v>49.150000000000006</v>
      </c>
      <c r="I13" s="509"/>
      <c r="J13" s="509">
        <f t="shared" si="2"/>
        <v>51.050000000000004</v>
      </c>
      <c r="K13" s="509"/>
      <c r="L13" s="512">
        <v>52.95</v>
      </c>
      <c r="M13" s="513"/>
      <c r="N13" s="509">
        <f t="shared" si="3"/>
        <v>54.85</v>
      </c>
      <c r="O13" s="509"/>
      <c r="P13" s="509">
        <f t="shared" si="4"/>
        <v>56.75</v>
      </c>
      <c r="Q13" s="509"/>
    </row>
    <row r="14" spans="1:20" s="506" customFormat="1" ht="40.5" customHeight="1">
      <c r="A14" s="507" t="s">
        <v>198</v>
      </c>
      <c r="B14" s="508" t="s">
        <v>336</v>
      </c>
      <c r="C14" s="508" t="s">
        <v>337</v>
      </c>
      <c r="D14" s="509">
        <v>1.9</v>
      </c>
      <c r="E14" s="509">
        <v>0.5</v>
      </c>
      <c r="F14" s="509">
        <f t="shared" si="0"/>
        <v>43.250000000000007</v>
      </c>
      <c r="G14" s="509"/>
      <c r="H14" s="509">
        <f t="shared" si="1"/>
        <v>45.150000000000006</v>
      </c>
      <c r="I14" s="509"/>
      <c r="J14" s="509">
        <f t="shared" si="2"/>
        <v>47.050000000000004</v>
      </c>
      <c r="K14" s="509"/>
      <c r="L14" s="512">
        <v>48.95</v>
      </c>
      <c r="M14" s="513"/>
      <c r="N14" s="509">
        <f t="shared" si="3"/>
        <v>50.85</v>
      </c>
      <c r="O14" s="509"/>
      <c r="P14" s="509">
        <f t="shared" si="4"/>
        <v>52.75</v>
      </c>
      <c r="Q14" s="509"/>
    </row>
    <row r="15" spans="1:20" s="506" customFormat="1" ht="40.5" customHeight="1">
      <c r="A15" s="507" t="s">
        <v>201</v>
      </c>
      <c r="B15" s="508" t="s">
        <v>338</v>
      </c>
      <c r="C15" s="508" t="s">
        <v>339</v>
      </c>
      <c r="D15" s="509">
        <v>1.9</v>
      </c>
      <c r="E15" s="509">
        <v>0.5</v>
      </c>
      <c r="F15" s="509">
        <f t="shared" si="0"/>
        <v>43.250000000000007</v>
      </c>
      <c r="G15" s="509"/>
      <c r="H15" s="509">
        <f t="shared" si="1"/>
        <v>45.150000000000006</v>
      </c>
      <c r="I15" s="509"/>
      <c r="J15" s="509">
        <f t="shared" si="2"/>
        <v>47.050000000000004</v>
      </c>
      <c r="K15" s="509"/>
      <c r="L15" s="512">
        <v>48.95</v>
      </c>
      <c r="M15" s="513"/>
      <c r="N15" s="509">
        <f t="shared" si="3"/>
        <v>50.85</v>
      </c>
      <c r="O15" s="509"/>
      <c r="P15" s="509">
        <f t="shared" si="4"/>
        <v>52.75</v>
      </c>
      <c r="Q15" s="509"/>
    </row>
    <row r="16" spans="1:20" s="506" customFormat="1" ht="68.25" customHeight="1">
      <c r="A16" s="520" t="s">
        <v>204</v>
      </c>
      <c r="B16" s="521" t="s">
        <v>205</v>
      </c>
      <c r="C16" s="521" t="s">
        <v>340</v>
      </c>
      <c r="D16" s="522">
        <v>1</v>
      </c>
      <c r="E16" s="522">
        <v>1</v>
      </c>
      <c r="F16" s="523">
        <f t="shared" si="0"/>
        <v>20</v>
      </c>
      <c r="G16" s="523"/>
      <c r="H16" s="523">
        <f t="shared" si="1"/>
        <v>21</v>
      </c>
      <c r="I16" s="523"/>
      <c r="J16" s="523">
        <f t="shared" si="2"/>
        <v>22</v>
      </c>
      <c r="K16" s="523"/>
      <c r="L16" s="524">
        <v>23</v>
      </c>
      <c r="M16" s="525"/>
      <c r="N16" s="523">
        <f t="shared" si="3"/>
        <v>24</v>
      </c>
      <c r="O16" s="523"/>
      <c r="P16" s="523">
        <f t="shared" si="4"/>
        <v>25</v>
      </c>
      <c r="Q16" s="526" t="s">
        <v>341</v>
      </c>
    </row>
    <row r="17" spans="1:17" s="506" customFormat="1" ht="40.5" customHeight="1">
      <c r="A17" s="514" t="s">
        <v>207</v>
      </c>
      <c r="B17" s="515" t="s">
        <v>208</v>
      </c>
      <c r="C17" s="515" t="s">
        <v>127</v>
      </c>
      <c r="D17" s="516">
        <v>1</v>
      </c>
      <c r="E17" s="516">
        <v>1</v>
      </c>
      <c r="F17" s="516">
        <f t="shared" si="0"/>
        <v>26</v>
      </c>
      <c r="G17" s="516"/>
      <c r="H17" s="516">
        <f t="shared" si="1"/>
        <v>27</v>
      </c>
      <c r="I17" s="516"/>
      <c r="J17" s="516">
        <f t="shared" si="2"/>
        <v>28</v>
      </c>
      <c r="K17" s="516"/>
      <c r="L17" s="517">
        <v>29</v>
      </c>
      <c r="M17" s="518"/>
      <c r="N17" s="516">
        <f t="shared" si="3"/>
        <v>30</v>
      </c>
      <c r="O17" s="516"/>
      <c r="P17" s="516">
        <f t="shared" si="4"/>
        <v>31</v>
      </c>
      <c r="Q17" s="516"/>
    </row>
    <row r="18" spans="1:17" s="506" customFormat="1" ht="40.5" customHeight="1">
      <c r="A18" s="527" t="s">
        <v>210</v>
      </c>
      <c r="B18" s="528" t="s">
        <v>211</v>
      </c>
      <c r="C18" s="528" t="s">
        <v>303</v>
      </c>
      <c r="D18" s="529">
        <v>0.7</v>
      </c>
      <c r="E18" s="516">
        <v>1</v>
      </c>
      <c r="F18" s="516">
        <f t="shared" si="0"/>
        <v>17.900000000000002</v>
      </c>
      <c r="G18" s="516"/>
      <c r="H18" s="516">
        <f t="shared" si="1"/>
        <v>18.600000000000001</v>
      </c>
      <c r="I18" s="516"/>
      <c r="J18" s="516">
        <f t="shared" si="2"/>
        <v>19.3</v>
      </c>
      <c r="K18" s="516"/>
      <c r="L18" s="530">
        <v>20</v>
      </c>
      <c r="M18" s="531"/>
      <c r="N18" s="516">
        <f t="shared" si="3"/>
        <v>20.7</v>
      </c>
      <c r="O18" s="516"/>
      <c r="P18" s="516">
        <f t="shared" si="4"/>
        <v>21.4</v>
      </c>
      <c r="Q18" s="516"/>
    </row>
    <row r="19" spans="1:17" s="506" customFormat="1" ht="40.5" customHeight="1">
      <c r="A19" s="532" t="s">
        <v>63</v>
      </c>
      <c r="B19" s="533" t="s">
        <v>213</v>
      </c>
      <c r="C19" s="533" t="s">
        <v>142</v>
      </c>
      <c r="D19" s="534">
        <v>0</v>
      </c>
      <c r="E19" s="509">
        <v>0.5</v>
      </c>
      <c r="F19" s="509">
        <f t="shared" si="0"/>
        <v>2.5</v>
      </c>
      <c r="G19" s="509"/>
      <c r="H19" s="509">
        <f t="shared" si="1"/>
        <v>2.5</v>
      </c>
      <c r="I19" s="509"/>
      <c r="J19" s="509">
        <f t="shared" si="2"/>
        <v>2.5</v>
      </c>
      <c r="K19" s="509"/>
      <c r="L19" s="535">
        <v>2.5</v>
      </c>
      <c r="M19" s="536"/>
      <c r="N19" s="509">
        <f t="shared" si="3"/>
        <v>2.5</v>
      </c>
      <c r="O19" s="509"/>
      <c r="P19" s="509">
        <f t="shared" si="4"/>
        <v>2.5</v>
      </c>
      <c r="Q19" s="509"/>
    </row>
    <row r="20" spans="1:17" s="506" customFormat="1" ht="40.5" customHeight="1">
      <c r="A20" s="532" t="s">
        <v>10</v>
      </c>
      <c r="B20" s="533" t="s">
        <v>215</v>
      </c>
      <c r="C20" s="533" t="s">
        <v>144</v>
      </c>
      <c r="D20" s="534">
        <v>0</v>
      </c>
      <c r="E20" s="509">
        <v>0.3</v>
      </c>
      <c r="F20" s="509">
        <f t="shared" si="0"/>
        <v>2.5</v>
      </c>
      <c r="G20" s="509"/>
      <c r="H20" s="509">
        <f t="shared" si="1"/>
        <v>2.5</v>
      </c>
      <c r="I20" s="509"/>
      <c r="J20" s="509">
        <f t="shared" si="2"/>
        <v>2.5</v>
      </c>
      <c r="K20" s="509"/>
      <c r="L20" s="535">
        <v>2.5</v>
      </c>
      <c r="M20" s="536"/>
      <c r="N20" s="509">
        <f t="shared" si="3"/>
        <v>2.5</v>
      </c>
      <c r="O20" s="509"/>
      <c r="P20" s="509">
        <f t="shared" si="4"/>
        <v>2.5</v>
      </c>
      <c r="Q20" s="509"/>
    </row>
    <row r="21" spans="1:17" s="506" customFormat="1" ht="40.5" customHeight="1">
      <c r="A21" s="532" t="s">
        <v>216</v>
      </c>
      <c r="B21" s="533" t="s">
        <v>145</v>
      </c>
      <c r="C21" s="533" t="s">
        <v>146</v>
      </c>
      <c r="D21" s="534">
        <v>0</v>
      </c>
      <c r="E21" s="509">
        <v>0.5</v>
      </c>
      <c r="F21" s="509">
        <f t="shared" si="0"/>
        <v>2.5</v>
      </c>
      <c r="G21" s="509"/>
      <c r="H21" s="509">
        <f t="shared" si="1"/>
        <v>2.5</v>
      </c>
      <c r="I21" s="509"/>
      <c r="J21" s="509">
        <f t="shared" si="2"/>
        <v>2.5</v>
      </c>
      <c r="K21" s="509"/>
      <c r="L21" s="535">
        <v>2.5</v>
      </c>
      <c r="M21" s="536"/>
      <c r="N21" s="509">
        <f t="shared" si="3"/>
        <v>2.5</v>
      </c>
      <c r="O21" s="509"/>
      <c r="P21" s="509">
        <f t="shared" si="4"/>
        <v>2.5</v>
      </c>
      <c r="Q21" s="509"/>
    </row>
    <row r="22" spans="1:17" s="506" customFormat="1" ht="40.5" customHeight="1">
      <c r="A22" s="532" t="s">
        <v>218</v>
      </c>
      <c r="B22" s="537" t="s">
        <v>219</v>
      </c>
      <c r="C22" s="537" t="s">
        <v>300</v>
      </c>
      <c r="D22" s="534">
        <v>0.7</v>
      </c>
      <c r="E22" s="509">
        <v>0.5</v>
      </c>
      <c r="F22" s="509">
        <f t="shared" si="0"/>
        <v>17.250000000000004</v>
      </c>
      <c r="G22" s="509"/>
      <c r="H22" s="509">
        <f t="shared" si="1"/>
        <v>17.950000000000003</v>
      </c>
      <c r="I22" s="509"/>
      <c r="J22" s="509">
        <f t="shared" si="2"/>
        <v>18.650000000000002</v>
      </c>
      <c r="K22" s="509"/>
      <c r="L22" s="535">
        <v>19.350000000000001</v>
      </c>
      <c r="M22" s="536"/>
      <c r="N22" s="509">
        <f t="shared" si="3"/>
        <v>20.05</v>
      </c>
      <c r="O22" s="509"/>
      <c r="P22" s="509">
        <f t="shared" si="4"/>
        <v>20.75</v>
      </c>
      <c r="Q22" s="509"/>
    </row>
    <row r="23" spans="1:17" s="506" customFormat="1" ht="40.5" customHeight="1">
      <c r="A23" s="532" t="s">
        <v>221</v>
      </c>
      <c r="B23" s="537" t="s">
        <v>222</v>
      </c>
      <c r="C23" s="537" t="s">
        <v>134</v>
      </c>
      <c r="D23" s="534">
        <v>0</v>
      </c>
      <c r="E23" s="509">
        <v>0.5</v>
      </c>
      <c r="F23" s="509">
        <f t="shared" si="0"/>
        <v>2</v>
      </c>
      <c r="G23" s="509"/>
      <c r="H23" s="509">
        <f t="shared" si="1"/>
        <v>2</v>
      </c>
      <c r="I23" s="509"/>
      <c r="J23" s="509">
        <f t="shared" si="2"/>
        <v>2</v>
      </c>
      <c r="K23" s="509"/>
      <c r="L23" s="535">
        <v>2</v>
      </c>
      <c r="M23" s="536"/>
      <c r="N23" s="509">
        <f t="shared" si="3"/>
        <v>2</v>
      </c>
      <c r="O23" s="509"/>
      <c r="P23" s="509">
        <f t="shared" si="4"/>
        <v>2</v>
      </c>
      <c r="Q23" s="509"/>
    </row>
    <row r="24" spans="1:17" s="506" customFormat="1" ht="45" customHeight="1">
      <c r="A24" s="532" t="s">
        <v>223</v>
      </c>
      <c r="B24" s="537" t="s">
        <v>224</v>
      </c>
      <c r="C24" s="537" t="s">
        <v>132</v>
      </c>
      <c r="D24" s="534">
        <v>0.3</v>
      </c>
      <c r="E24" s="509">
        <v>0.5</v>
      </c>
      <c r="F24" s="509">
        <f t="shared" si="0"/>
        <v>9.7499999999999982</v>
      </c>
      <c r="G24" s="509"/>
      <c r="H24" s="509">
        <f t="shared" si="1"/>
        <v>10.049999999999999</v>
      </c>
      <c r="I24" s="509"/>
      <c r="J24" s="509">
        <f t="shared" si="2"/>
        <v>10.35</v>
      </c>
      <c r="K24" s="509"/>
      <c r="L24" s="538">
        <v>10.65</v>
      </c>
      <c r="M24" s="539"/>
      <c r="N24" s="509">
        <f t="shared" si="3"/>
        <v>10.950000000000001</v>
      </c>
      <c r="O24" s="509"/>
      <c r="P24" s="509">
        <f t="shared" si="4"/>
        <v>11.250000000000002</v>
      </c>
      <c r="Q24" s="509"/>
    </row>
    <row r="25" spans="1:17" s="506" customFormat="1" ht="40.5" customHeight="1">
      <c r="A25" s="532" t="s">
        <v>66</v>
      </c>
      <c r="B25" s="537" t="s">
        <v>226</v>
      </c>
      <c r="C25" s="537" t="s">
        <v>342</v>
      </c>
      <c r="D25" s="534">
        <v>0</v>
      </c>
      <c r="E25" s="509">
        <v>0.5</v>
      </c>
      <c r="F25" s="509">
        <f t="shared" si="0"/>
        <v>1</v>
      </c>
      <c r="G25" s="509"/>
      <c r="H25" s="509">
        <f t="shared" si="1"/>
        <v>1</v>
      </c>
      <c r="I25" s="509"/>
      <c r="J25" s="509">
        <f t="shared" si="2"/>
        <v>1</v>
      </c>
      <c r="K25" s="509"/>
      <c r="L25" s="540">
        <v>1</v>
      </c>
      <c r="M25" s="541"/>
      <c r="N25" s="509">
        <f t="shared" si="3"/>
        <v>1</v>
      </c>
      <c r="O25" s="509"/>
      <c r="P25" s="509">
        <f t="shared" si="4"/>
        <v>1</v>
      </c>
      <c r="Q25" s="509"/>
    </row>
    <row r="26" spans="1:17" s="506" customFormat="1" ht="58.5" customHeight="1" thickBot="1">
      <c r="A26" s="542" t="s">
        <v>228</v>
      </c>
      <c r="B26" s="543" t="s">
        <v>343</v>
      </c>
      <c r="C26" s="543" t="s">
        <v>344</v>
      </c>
      <c r="D26" s="544">
        <v>0</v>
      </c>
      <c r="E26" s="545">
        <v>0.5</v>
      </c>
      <c r="F26" s="545">
        <f t="shared" si="0"/>
        <v>31</v>
      </c>
      <c r="G26" s="545"/>
      <c r="H26" s="545">
        <f t="shared" si="1"/>
        <v>31</v>
      </c>
      <c r="I26" s="545"/>
      <c r="J26" s="545">
        <f t="shared" si="2"/>
        <v>31</v>
      </c>
      <c r="K26" s="545"/>
      <c r="L26" s="546">
        <v>31</v>
      </c>
      <c r="M26" s="547"/>
      <c r="N26" s="545">
        <f t="shared" si="3"/>
        <v>31</v>
      </c>
      <c r="O26" s="545"/>
      <c r="P26" s="545">
        <f t="shared" si="4"/>
        <v>31</v>
      </c>
      <c r="Q26" s="545"/>
    </row>
    <row r="27" spans="1:17">
      <c r="A27" s="548"/>
      <c r="B27" s="549" t="s">
        <v>345</v>
      </c>
      <c r="C27" s="549"/>
      <c r="D27" s="550"/>
      <c r="E27" s="551"/>
      <c r="F27" s="551"/>
      <c r="G27" s="552"/>
      <c r="H27" s="300"/>
      <c r="I27" s="300"/>
      <c r="J27" s="300"/>
      <c r="K27" s="300"/>
      <c r="L27" s="553"/>
      <c r="M27" s="554"/>
      <c r="N27" s="300"/>
      <c r="O27" s="300"/>
      <c r="P27" s="300"/>
      <c r="Q27" s="555"/>
    </row>
    <row r="28" spans="1:17">
      <c r="A28" s="556"/>
      <c r="B28" s="557"/>
      <c r="C28" s="557"/>
      <c r="D28" s="558"/>
      <c r="E28" s="407"/>
      <c r="F28" s="407"/>
      <c r="G28" s="559"/>
      <c r="H28" s="312"/>
      <c r="I28" s="312"/>
      <c r="J28" s="312"/>
      <c r="K28" s="312"/>
      <c r="L28" s="560"/>
      <c r="M28" s="561"/>
      <c r="N28" s="312"/>
      <c r="O28" s="312"/>
      <c r="P28" s="312"/>
      <c r="Q28" s="562"/>
    </row>
    <row r="29" spans="1:17">
      <c r="A29" s="563" t="s">
        <v>346</v>
      </c>
      <c r="B29" s="564" t="s">
        <v>347</v>
      </c>
      <c r="C29" s="565"/>
      <c r="D29" s="558"/>
      <c r="E29" s="566"/>
      <c r="F29" s="566"/>
      <c r="G29" s="567"/>
      <c r="H29" s="312"/>
      <c r="I29" s="312"/>
      <c r="J29" s="312"/>
      <c r="K29" s="312"/>
      <c r="L29" s="560"/>
      <c r="M29" s="561"/>
      <c r="N29" s="312"/>
      <c r="O29" s="312"/>
      <c r="P29" s="312"/>
      <c r="Q29" s="562"/>
    </row>
    <row r="30" spans="1:17">
      <c r="A30" s="568" t="s">
        <v>321</v>
      </c>
      <c r="B30" s="569" t="s">
        <v>348</v>
      </c>
      <c r="C30" s="569"/>
      <c r="D30" s="558"/>
      <c r="E30" s="407"/>
      <c r="F30" s="407"/>
      <c r="G30" s="559"/>
      <c r="H30" s="312"/>
      <c r="I30" s="312"/>
      <c r="J30" s="312"/>
      <c r="K30" s="312"/>
      <c r="L30" s="560"/>
      <c r="M30" s="561"/>
      <c r="N30" s="312"/>
      <c r="O30" s="312"/>
      <c r="P30" s="312"/>
      <c r="Q30" s="562"/>
    </row>
    <row r="31" spans="1:17">
      <c r="A31" s="281"/>
      <c r="B31" s="464"/>
      <c r="C31" s="464"/>
      <c r="D31" s="282"/>
      <c r="E31" s="282"/>
      <c r="F31" s="282"/>
      <c r="G31" s="559"/>
      <c r="H31" s="312"/>
      <c r="I31" s="312"/>
      <c r="J31" s="312"/>
      <c r="K31" s="312"/>
      <c r="L31" s="560"/>
      <c r="M31" s="561"/>
      <c r="N31" s="312"/>
      <c r="O31" s="312"/>
      <c r="P31" s="312"/>
      <c r="Q31" s="562"/>
    </row>
    <row r="32" spans="1:17" ht="24">
      <c r="A32" s="570" t="s">
        <v>329</v>
      </c>
      <c r="B32" s="571" t="s">
        <v>349</v>
      </c>
      <c r="C32" s="571"/>
      <c r="D32" s="572"/>
      <c r="E32" s="572"/>
      <c r="F32" s="572"/>
      <c r="G32" s="573"/>
      <c r="H32" s="574"/>
      <c r="I32" s="574"/>
      <c r="J32" s="574"/>
      <c r="K32" s="574"/>
      <c r="L32" s="575"/>
      <c r="M32" s="576"/>
      <c r="N32" s="574"/>
      <c r="O32" s="574"/>
      <c r="P32" s="574"/>
      <c r="Q32" s="577"/>
    </row>
    <row r="33" spans="1:17">
      <c r="A33" s="578"/>
      <c r="B33" s="579"/>
      <c r="C33" s="579"/>
      <c r="D33" s="580"/>
      <c r="E33" s="574"/>
      <c r="F33" s="574"/>
      <c r="G33" s="574"/>
      <c r="H33" s="574"/>
      <c r="I33" s="574"/>
      <c r="J33" s="574"/>
      <c r="K33" s="574"/>
      <c r="L33" s="575"/>
      <c r="M33" s="576"/>
      <c r="N33" s="574"/>
      <c r="O33" s="574"/>
      <c r="P33" s="574"/>
      <c r="Q33" s="577"/>
    </row>
    <row r="34" spans="1:17">
      <c r="A34" s="578"/>
      <c r="B34" s="579"/>
      <c r="C34" s="579"/>
      <c r="D34" s="580"/>
      <c r="E34" s="574"/>
      <c r="F34" s="574"/>
      <c r="G34" s="574"/>
      <c r="H34" s="574"/>
      <c r="I34" s="574"/>
      <c r="J34" s="574"/>
      <c r="K34" s="574"/>
      <c r="L34" s="575"/>
      <c r="M34" s="576"/>
      <c r="N34" s="574"/>
      <c r="O34" s="574"/>
      <c r="P34" s="574"/>
      <c r="Q34" s="577"/>
    </row>
    <row r="35" spans="1:17">
      <c r="A35" s="578"/>
      <c r="B35" s="579"/>
      <c r="C35" s="579"/>
      <c r="D35" s="580"/>
      <c r="E35" s="574"/>
      <c r="F35" s="574"/>
      <c r="G35" s="574"/>
      <c r="H35" s="574"/>
      <c r="I35" s="574"/>
      <c r="J35" s="574"/>
      <c r="K35" s="574"/>
      <c r="L35" s="575"/>
      <c r="M35" s="576"/>
      <c r="N35" s="574"/>
      <c r="O35" s="574"/>
      <c r="P35" s="574"/>
      <c r="Q35" s="577"/>
    </row>
    <row r="36" spans="1:17">
      <c r="A36" s="578"/>
      <c r="B36" s="579"/>
      <c r="C36" s="579"/>
      <c r="D36" s="580"/>
      <c r="E36" s="574"/>
      <c r="F36" s="574"/>
      <c r="G36" s="574"/>
      <c r="H36" s="574"/>
      <c r="I36" s="574"/>
      <c r="J36" s="574"/>
      <c r="K36" s="574"/>
      <c r="L36" s="575"/>
      <c r="M36" s="576"/>
      <c r="N36" s="574"/>
      <c r="O36" s="574"/>
      <c r="P36" s="574"/>
      <c r="Q36" s="577"/>
    </row>
    <row r="37" spans="1:17">
      <c r="A37" s="578"/>
      <c r="B37" s="579"/>
      <c r="C37" s="579"/>
      <c r="D37" s="580"/>
      <c r="E37" s="574"/>
      <c r="F37" s="574"/>
      <c r="G37" s="574"/>
      <c r="H37" s="574"/>
      <c r="I37" s="574"/>
      <c r="J37" s="574"/>
      <c r="K37" s="574"/>
      <c r="L37" s="575"/>
      <c r="M37" s="576"/>
      <c r="N37" s="574"/>
      <c r="O37" s="574"/>
      <c r="P37" s="574"/>
      <c r="Q37" s="577"/>
    </row>
    <row r="38" spans="1:17">
      <c r="A38" s="578"/>
      <c r="B38" s="579"/>
      <c r="C38" s="579"/>
      <c r="D38" s="580"/>
      <c r="E38" s="574"/>
      <c r="F38" s="574"/>
      <c r="G38" s="574"/>
      <c r="H38" s="574"/>
      <c r="I38" s="574"/>
      <c r="J38" s="574"/>
      <c r="K38" s="574"/>
      <c r="L38" s="575"/>
      <c r="M38" s="576"/>
      <c r="N38" s="574"/>
      <c r="O38" s="574"/>
      <c r="P38" s="574"/>
      <c r="Q38" s="577"/>
    </row>
    <row r="39" spans="1:17">
      <c r="A39" s="578"/>
      <c r="B39" s="579"/>
      <c r="C39" s="579"/>
      <c r="D39" s="580"/>
      <c r="E39" s="574"/>
      <c r="F39" s="574"/>
      <c r="G39" s="574"/>
      <c r="H39" s="574"/>
      <c r="I39" s="574"/>
      <c r="J39" s="574"/>
      <c r="K39" s="574"/>
      <c r="L39" s="575"/>
      <c r="M39" s="576"/>
      <c r="N39" s="574"/>
      <c r="O39" s="574"/>
      <c r="P39" s="574"/>
      <c r="Q39" s="577"/>
    </row>
    <row r="40" spans="1:17">
      <c r="A40" s="578"/>
      <c r="B40" s="579"/>
      <c r="C40" s="579"/>
      <c r="D40" s="580"/>
      <c r="E40" s="574"/>
      <c r="F40" s="574"/>
      <c r="G40" s="574"/>
      <c r="H40" s="574"/>
      <c r="I40" s="574"/>
      <c r="J40" s="574"/>
      <c r="K40" s="574"/>
      <c r="L40" s="575"/>
      <c r="M40" s="576"/>
      <c r="N40" s="574"/>
      <c r="O40" s="574"/>
      <c r="P40" s="574"/>
      <c r="Q40" s="577"/>
    </row>
    <row r="41" spans="1:17">
      <c r="A41" s="578"/>
      <c r="B41" s="579"/>
      <c r="C41" s="579"/>
      <c r="D41" s="580"/>
      <c r="E41" s="574"/>
      <c r="F41" s="574"/>
      <c r="G41" s="574"/>
      <c r="H41" s="574"/>
      <c r="I41" s="574"/>
      <c r="J41" s="574"/>
      <c r="K41" s="574"/>
      <c r="L41" s="575"/>
      <c r="M41" s="576"/>
      <c r="N41" s="574"/>
      <c r="O41" s="574"/>
      <c r="P41" s="574"/>
      <c r="Q41" s="577"/>
    </row>
    <row r="42" spans="1:17">
      <c r="A42" s="578"/>
      <c r="B42" s="579"/>
      <c r="C42" s="579"/>
      <c r="D42" s="580"/>
      <c r="E42" s="574"/>
      <c r="F42" s="574"/>
      <c r="G42" s="574"/>
      <c r="H42" s="574"/>
      <c r="I42" s="574"/>
      <c r="J42" s="574"/>
      <c r="K42" s="574"/>
      <c r="L42" s="575"/>
      <c r="M42" s="576"/>
      <c r="N42" s="574"/>
      <c r="O42" s="574"/>
      <c r="P42" s="574"/>
      <c r="Q42" s="577"/>
    </row>
    <row r="43" spans="1:17">
      <c r="A43" s="578"/>
      <c r="B43" s="579"/>
      <c r="C43" s="579"/>
      <c r="D43" s="580"/>
      <c r="E43" s="574"/>
      <c r="F43" s="574"/>
      <c r="G43" s="574"/>
      <c r="H43" s="574"/>
      <c r="I43" s="574"/>
      <c r="J43" s="574"/>
      <c r="K43" s="574"/>
      <c r="L43" s="575"/>
      <c r="M43" s="576"/>
      <c r="N43" s="574"/>
      <c r="O43" s="574"/>
      <c r="P43" s="574"/>
      <c r="Q43" s="577"/>
    </row>
    <row r="44" spans="1:17">
      <c r="A44" s="578"/>
      <c r="B44" s="579"/>
      <c r="C44" s="579"/>
      <c r="D44" s="580"/>
      <c r="E44" s="574"/>
      <c r="F44" s="574"/>
      <c r="G44" s="574"/>
      <c r="H44" s="574"/>
      <c r="I44" s="574"/>
      <c r="J44" s="574"/>
      <c r="K44" s="574"/>
      <c r="L44" s="575"/>
      <c r="M44" s="576"/>
      <c r="N44" s="574"/>
      <c r="O44" s="574"/>
      <c r="P44" s="574"/>
      <c r="Q44" s="577"/>
    </row>
    <row r="45" spans="1:17">
      <c r="A45" s="578"/>
      <c r="B45" s="579"/>
      <c r="C45" s="579"/>
      <c r="D45" s="580"/>
      <c r="E45" s="574"/>
      <c r="F45" s="574"/>
      <c r="G45" s="574"/>
      <c r="H45" s="574"/>
      <c r="I45" s="574"/>
      <c r="J45" s="574"/>
      <c r="K45" s="574"/>
      <c r="L45" s="575"/>
      <c r="M45" s="576"/>
      <c r="N45" s="574"/>
      <c r="O45" s="574"/>
      <c r="P45" s="574"/>
      <c r="Q45" s="577"/>
    </row>
    <row r="46" spans="1:17">
      <c r="A46" s="578"/>
      <c r="B46" s="579"/>
      <c r="C46" s="579"/>
      <c r="D46" s="580"/>
      <c r="E46" s="574"/>
      <c r="F46" s="574"/>
      <c r="G46" s="574"/>
      <c r="H46" s="574"/>
      <c r="I46" s="574"/>
      <c r="J46" s="574"/>
      <c r="K46" s="574"/>
      <c r="L46" s="575"/>
      <c r="M46" s="576"/>
      <c r="N46" s="574"/>
      <c r="O46" s="574"/>
      <c r="P46" s="574"/>
      <c r="Q46" s="577"/>
    </row>
    <row r="47" spans="1:17">
      <c r="A47" s="578"/>
      <c r="B47" s="579"/>
      <c r="C47" s="579"/>
      <c r="D47" s="580"/>
      <c r="E47" s="574"/>
      <c r="F47" s="574"/>
      <c r="G47" s="574"/>
      <c r="H47" s="574"/>
      <c r="I47" s="574"/>
      <c r="J47" s="574"/>
      <c r="K47" s="574"/>
      <c r="L47" s="575"/>
      <c r="M47" s="576"/>
      <c r="N47" s="574"/>
      <c r="O47" s="574"/>
      <c r="P47" s="574"/>
      <c r="Q47" s="577"/>
    </row>
    <row r="48" spans="1:17">
      <c r="A48" s="578"/>
      <c r="B48" s="579"/>
      <c r="C48" s="579"/>
      <c r="D48" s="580"/>
      <c r="E48" s="574"/>
      <c r="F48" s="574"/>
      <c r="G48" s="574"/>
      <c r="H48" s="574"/>
      <c r="I48" s="574"/>
      <c r="J48" s="574"/>
      <c r="K48" s="574"/>
      <c r="L48" s="575"/>
      <c r="M48" s="576"/>
      <c r="N48" s="574"/>
      <c r="O48" s="574"/>
      <c r="P48" s="574"/>
      <c r="Q48" s="577"/>
    </row>
    <row r="49" spans="1:17">
      <c r="A49" s="578"/>
      <c r="B49" s="579"/>
      <c r="C49" s="579"/>
      <c r="D49" s="580"/>
      <c r="E49" s="574"/>
      <c r="F49" s="574"/>
      <c r="G49" s="574"/>
      <c r="H49" s="574"/>
      <c r="I49" s="574"/>
      <c r="J49" s="574"/>
      <c r="K49" s="574"/>
      <c r="L49" s="575"/>
      <c r="M49" s="576"/>
      <c r="N49" s="574"/>
      <c r="O49" s="574"/>
      <c r="P49" s="574"/>
      <c r="Q49" s="577"/>
    </row>
    <row r="50" spans="1:17">
      <c r="A50" s="578" t="s">
        <v>350</v>
      </c>
      <c r="B50" s="579"/>
      <c r="C50" s="579"/>
      <c r="D50" s="580"/>
      <c r="E50" s="574"/>
      <c r="F50" s="574"/>
      <c r="G50" s="574"/>
      <c r="H50" s="574"/>
      <c r="I50" s="574"/>
      <c r="J50" s="574"/>
      <c r="K50" s="574"/>
      <c r="L50" s="575"/>
      <c r="M50" s="576"/>
      <c r="N50" s="574"/>
      <c r="O50" s="574"/>
      <c r="P50" s="574"/>
      <c r="Q50" s="577"/>
    </row>
    <row r="51" spans="1:17">
      <c r="A51" s="727" t="s">
        <v>351</v>
      </c>
      <c r="B51" s="728"/>
      <c r="C51" s="728"/>
      <c r="D51" s="728"/>
      <c r="E51" s="728"/>
      <c r="F51" s="728"/>
      <c r="G51" s="728"/>
      <c r="H51" s="728"/>
      <c r="I51" s="728"/>
      <c r="J51" s="728"/>
      <c r="K51" s="728"/>
      <c r="L51" s="728"/>
      <c r="M51" s="728"/>
      <c r="N51" s="728"/>
      <c r="O51" s="728"/>
      <c r="P51" s="728"/>
      <c r="Q51" s="577"/>
    </row>
    <row r="52" spans="1:17">
      <c r="A52" s="727" t="s">
        <v>352</v>
      </c>
      <c r="B52" s="728"/>
      <c r="C52" s="728"/>
      <c r="D52" s="728"/>
      <c r="E52" s="728"/>
      <c r="F52" s="728"/>
      <c r="G52" s="728"/>
      <c r="H52" s="728"/>
      <c r="I52" s="728"/>
      <c r="J52" s="728"/>
      <c r="K52" s="728"/>
      <c r="L52" s="728"/>
      <c r="M52" s="728"/>
      <c r="N52" s="728"/>
      <c r="O52" s="728"/>
      <c r="P52" s="728"/>
      <c r="Q52" s="581"/>
    </row>
    <row r="53" spans="1:17">
      <c r="A53" s="713" t="s">
        <v>353</v>
      </c>
      <c r="B53" s="714"/>
      <c r="C53" s="714"/>
      <c r="D53" s="714"/>
      <c r="E53" s="714"/>
      <c r="F53" s="714"/>
      <c r="G53" s="714"/>
      <c r="H53" s="714"/>
      <c r="I53" s="714"/>
      <c r="J53" s="714"/>
      <c r="K53" s="714"/>
      <c r="L53" s="714"/>
      <c r="M53" s="714"/>
      <c r="N53" s="714"/>
      <c r="O53" s="714"/>
      <c r="P53" s="714"/>
      <c r="Q53" s="581"/>
    </row>
    <row r="54" spans="1:17">
      <c r="A54" s="713" t="s">
        <v>354</v>
      </c>
      <c r="B54" s="714"/>
      <c r="C54" s="714"/>
      <c r="D54" s="714"/>
      <c r="E54" s="714"/>
      <c r="F54" s="714"/>
      <c r="G54" s="714"/>
      <c r="H54" s="714"/>
      <c r="I54" s="714"/>
      <c r="J54" s="714"/>
      <c r="K54" s="714"/>
      <c r="L54" s="714"/>
      <c r="M54" s="714"/>
      <c r="N54" s="714"/>
      <c r="O54" s="714"/>
      <c r="P54" s="714"/>
      <c r="Q54" s="581"/>
    </row>
    <row r="55" spans="1:17">
      <c r="A55" s="713" t="s">
        <v>355</v>
      </c>
      <c r="B55" s="714"/>
      <c r="C55" s="714"/>
      <c r="D55" s="714"/>
      <c r="E55" s="714"/>
      <c r="F55" s="714"/>
      <c r="G55" s="714"/>
      <c r="H55" s="714"/>
      <c r="I55" s="714"/>
      <c r="J55" s="714"/>
      <c r="K55" s="714"/>
      <c r="L55" s="714"/>
      <c r="M55" s="714"/>
      <c r="N55" s="714"/>
      <c r="O55" s="714"/>
      <c r="P55" s="714"/>
      <c r="Q55" s="581"/>
    </row>
    <row r="56" spans="1:17">
      <c r="A56" s="582"/>
      <c r="B56" s="583"/>
      <c r="C56" s="583"/>
      <c r="D56" s="584"/>
      <c r="E56" s="584"/>
      <c r="F56" s="584"/>
      <c r="G56" s="585"/>
      <c r="H56" s="586"/>
      <c r="I56" s="586"/>
      <c r="J56" s="586"/>
      <c r="K56" s="587"/>
      <c r="L56" s="587"/>
      <c r="M56" s="587"/>
      <c r="N56" s="587"/>
      <c r="O56" s="587"/>
      <c r="P56" s="587"/>
      <c r="Q56" s="581"/>
    </row>
    <row r="57" spans="1:17">
      <c r="A57" s="311"/>
      <c r="B57" s="588"/>
      <c r="C57" s="588"/>
      <c r="D57" s="313"/>
      <c r="E57" s="313"/>
      <c r="F57" s="313"/>
      <c r="G57" s="589"/>
      <c r="H57" s="283"/>
      <c r="I57" s="283"/>
      <c r="J57" s="283"/>
      <c r="K57" s="283"/>
      <c r="L57" s="283"/>
      <c r="M57" s="283"/>
      <c r="N57" s="283"/>
      <c r="O57" s="283"/>
      <c r="P57" s="283"/>
      <c r="Q57" s="284"/>
    </row>
    <row r="58" spans="1:17">
      <c r="A58" s="311"/>
      <c r="B58" s="588"/>
      <c r="C58" s="588"/>
      <c r="D58" s="313"/>
      <c r="E58" s="313"/>
      <c r="F58" s="313"/>
      <c r="G58" s="589"/>
      <c r="H58" s="283"/>
      <c r="I58" s="283"/>
      <c r="J58" s="283"/>
      <c r="K58" s="283"/>
      <c r="L58" s="283"/>
      <c r="M58" s="283"/>
      <c r="N58" s="283"/>
      <c r="O58" s="283"/>
      <c r="P58" s="283"/>
      <c r="Q58" s="284"/>
    </row>
    <row r="59" spans="1:17">
      <c r="A59" s="590"/>
      <c r="B59" s="464"/>
      <c r="C59" s="464"/>
      <c r="D59" s="282"/>
      <c r="E59" s="282"/>
      <c r="F59" s="282"/>
      <c r="G59" s="559"/>
      <c r="H59" s="283"/>
      <c r="I59" s="283"/>
      <c r="J59" s="283"/>
      <c r="K59" s="283"/>
      <c r="L59" s="283"/>
      <c r="M59" s="283"/>
      <c r="N59" s="283"/>
      <c r="O59" s="283"/>
      <c r="P59" s="283"/>
      <c r="Q59" s="284"/>
    </row>
    <row r="60" spans="1:17" ht="16.5" thickBot="1">
      <c r="A60" s="591"/>
      <c r="B60" s="465"/>
      <c r="C60" s="465"/>
      <c r="D60" s="286"/>
      <c r="E60" s="286"/>
      <c r="F60" s="286"/>
      <c r="G60" s="592"/>
      <c r="H60" s="287"/>
      <c r="I60" s="287"/>
      <c r="J60" s="287"/>
      <c r="K60" s="287"/>
      <c r="L60" s="287"/>
      <c r="M60" s="287"/>
      <c r="N60" s="287"/>
      <c r="O60" s="287"/>
      <c r="P60" s="287"/>
      <c r="Q60" s="288"/>
    </row>
    <row r="61" spans="1:17" ht="16.5" thickBot="1">
      <c r="A61" s="715" t="s">
        <v>356</v>
      </c>
      <c r="B61" s="711"/>
      <c r="C61" s="711"/>
      <c r="D61" s="711"/>
      <c r="E61" s="711"/>
      <c r="F61" s="711"/>
      <c r="G61" s="711"/>
      <c r="H61" s="711"/>
      <c r="I61" s="711"/>
      <c r="J61" s="711"/>
      <c r="K61" s="711"/>
      <c r="L61" s="711"/>
      <c r="M61" s="711"/>
      <c r="N61" s="711"/>
      <c r="O61" s="711"/>
      <c r="P61" s="711"/>
      <c r="Q61" s="712"/>
    </row>
  </sheetData>
  <mergeCells count="9">
    <mergeCell ref="A54:P54"/>
    <mergeCell ref="A55:P55"/>
    <mergeCell ref="A61:Q61"/>
    <mergeCell ref="P1:Q5"/>
    <mergeCell ref="G3:H3"/>
    <mergeCell ref="A6:Q6"/>
    <mergeCell ref="A51:P51"/>
    <mergeCell ref="A52:P52"/>
    <mergeCell ref="A53:P53"/>
  </mergeCells>
  <pageMargins left="0" right="0" top="0.25" bottom="0.25" header="0.05" footer="0.05"/>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S84"/>
  <sheetViews>
    <sheetView view="pageBreakPreview" zoomScaleNormal="100" zoomScaleSheetLayoutView="100" workbookViewId="0">
      <selection activeCell="F13" sqref="F13"/>
    </sheetView>
  </sheetViews>
  <sheetFormatPr defaultColWidth="10.85546875" defaultRowHeight="15"/>
  <cols>
    <col min="1" max="1" width="11" style="228" customWidth="1"/>
    <col min="2" max="2" width="42.85546875" style="228" customWidth="1"/>
    <col min="3" max="3" width="30" style="228" customWidth="1"/>
    <col min="4" max="4" width="9.28515625" style="198" customWidth="1"/>
    <col min="5" max="5" width="4.42578125" style="228" customWidth="1"/>
    <col min="6" max="6" width="9.85546875" style="185" customWidth="1"/>
    <col min="7" max="7" width="3.85546875" style="185" customWidth="1"/>
    <col min="8" max="8" width="11.28515625" style="185" customWidth="1"/>
    <col min="9" max="9" width="3.7109375" style="185" customWidth="1"/>
    <col min="10" max="10" width="8.28515625" style="185" customWidth="1"/>
    <col min="11" max="11" width="3.85546875" style="185" customWidth="1"/>
    <col min="12" max="12" width="8.28515625" style="185" customWidth="1"/>
    <col min="13" max="13" width="5.140625" style="185" customWidth="1"/>
    <col min="14" max="14" width="8.28515625" style="185" customWidth="1"/>
    <col min="15" max="15" width="3.85546875" style="185" customWidth="1"/>
    <col min="16" max="16" width="8.28515625" style="185" hidden="1" customWidth="1"/>
    <col min="17" max="17" width="3.85546875" style="185" hidden="1" customWidth="1"/>
    <col min="18" max="18" width="6.7109375" style="230" customWidth="1"/>
    <col min="19" max="19" width="14.42578125" style="185" bestFit="1" customWidth="1"/>
    <col min="20" max="16384" width="10.85546875" style="185"/>
  </cols>
  <sheetData>
    <row r="1" spans="1:19" ht="14.1" customHeight="1">
      <c r="A1" s="182" t="s">
        <v>157</v>
      </c>
      <c r="B1" s="183"/>
      <c r="C1" s="183"/>
      <c r="D1" s="735" t="s">
        <v>158</v>
      </c>
      <c r="E1" s="735"/>
      <c r="F1" s="184">
        <v>42491</v>
      </c>
      <c r="G1" s="735" t="s">
        <v>159</v>
      </c>
      <c r="H1" s="735"/>
      <c r="I1" s="735"/>
      <c r="J1" s="736"/>
      <c r="K1" s="737"/>
      <c r="L1" s="737"/>
      <c r="M1" s="737"/>
      <c r="N1" s="737"/>
      <c r="O1" s="737"/>
      <c r="P1" s="737"/>
      <c r="Q1" s="737"/>
      <c r="R1" s="738"/>
      <c r="S1" s="745"/>
    </row>
    <row r="2" spans="1:19" ht="14.1" customHeight="1">
      <c r="A2" s="186" t="s">
        <v>160</v>
      </c>
      <c r="B2" s="187" t="s">
        <v>161</v>
      </c>
      <c r="C2" s="187"/>
      <c r="D2" s="748" t="s">
        <v>162</v>
      </c>
      <c r="E2" s="748"/>
      <c r="F2" s="188" t="s">
        <v>163</v>
      </c>
      <c r="G2" s="748" t="s">
        <v>164</v>
      </c>
      <c r="H2" s="748"/>
      <c r="I2" s="748"/>
      <c r="J2" s="739"/>
      <c r="K2" s="740"/>
      <c r="L2" s="740"/>
      <c r="M2" s="740"/>
      <c r="N2" s="740"/>
      <c r="O2" s="740"/>
      <c r="P2" s="740"/>
      <c r="Q2" s="740"/>
      <c r="R2" s="741"/>
      <c r="S2" s="746"/>
    </row>
    <row r="3" spans="1:19" ht="14.1" customHeight="1">
      <c r="A3" s="186" t="s">
        <v>165</v>
      </c>
      <c r="B3" s="189" t="s">
        <v>166</v>
      </c>
      <c r="C3" s="189"/>
      <c r="D3" s="748" t="s">
        <v>167</v>
      </c>
      <c r="E3" s="748"/>
      <c r="F3" s="188" t="s">
        <v>168</v>
      </c>
      <c r="G3" s="748" t="s">
        <v>169</v>
      </c>
      <c r="H3" s="748"/>
      <c r="I3" s="748"/>
      <c r="J3" s="739"/>
      <c r="K3" s="740"/>
      <c r="L3" s="740"/>
      <c r="M3" s="740"/>
      <c r="N3" s="740"/>
      <c r="O3" s="740"/>
      <c r="P3" s="740"/>
      <c r="Q3" s="740"/>
      <c r="R3" s="741"/>
      <c r="S3" s="746"/>
    </row>
    <row r="4" spans="1:19" ht="14.1" customHeight="1" thickBot="1">
      <c r="A4" s="190" t="s">
        <v>170</v>
      </c>
      <c r="B4" s="191" t="s">
        <v>171</v>
      </c>
      <c r="C4" s="191"/>
      <c r="D4" s="749" t="s">
        <v>172</v>
      </c>
      <c r="E4" s="749"/>
      <c r="F4" s="192"/>
      <c r="G4" s="749" t="s">
        <v>173</v>
      </c>
      <c r="H4" s="749"/>
      <c r="I4" s="749"/>
      <c r="J4" s="742"/>
      <c r="K4" s="743"/>
      <c r="L4" s="743"/>
      <c r="M4" s="743"/>
      <c r="N4" s="743"/>
      <c r="O4" s="743"/>
      <c r="P4" s="743"/>
      <c r="Q4" s="743"/>
      <c r="R4" s="744"/>
      <c r="S4" s="747"/>
    </row>
    <row r="5" spans="1:19" ht="9" customHeight="1" thickBot="1">
      <c r="A5" s="729"/>
      <c r="B5" s="730"/>
      <c r="C5" s="730"/>
      <c r="D5" s="730"/>
      <c r="E5" s="730"/>
      <c r="F5" s="730"/>
      <c r="G5" s="730"/>
      <c r="H5" s="730"/>
      <c r="I5" s="730"/>
      <c r="J5" s="730"/>
      <c r="K5" s="730"/>
      <c r="L5" s="730"/>
      <c r="M5" s="730"/>
      <c r="N5" s="730"/>
      <c r="O5" s="730"/>
      <c r="P5" s="730"/>
      <c r="Q5" s="730"/>
      <c r="R5" s="730"/>
      <c r="S5" s="731"/>
    </row>
    <row r="6" spans="1:19" s="198" customFormat="1">
      <c r="A6" s="193" t="s">
        <v>174</v>
      </c>
      <c r="B6" s="194" t="s">
        <v>175</v>
      </c>
      <c r="C6" s="194" t="s">
        <v>176</v>
      </c>
      <c r="D6" s="194" t="s">
        <v>101</v>
      </c>
      <c r="E6" s="194"/>
      <c r="F6" s="194" t="s">
        <v>66</v>
      </c>
      <c r="G6" s="194"/>
      <c r="H6" s="194" t="s">
        <v>10</v>
      </c>
      <c r="I6" s="194"/>
      <c r="J6" s="194" t="s">
        <v>63</v>
      </c>
      <c r="K6" s="194"/>
      <c r="L6" s="194" t="s">
        <v>64</v>
      </c>
      <c r="M6" s="194"/>
      <c r="N6" s="194" t="s">
        <v>65</v>
      </c>
      <c r="O6" s="195"/>
      <c r="P6" s="194" t="s">
        <v>177</v>
      </c>
      <c r="Q6" s="194"/>
      <c r="R6" s="196" t="s">
        <v>178</v>
      </c>
      <c r="S6" s="197" t="s">
        <v>179</v>
      </c>
    </row>
    <row r="7" spans="1:19" ht="20.45" customHeight="1">
      <c r="A7" s="199" t="s">
        <v>180</v>
      </c>
      <c r="B7" s="200" t="s">
        <v>181</v>
      </c>
      <c r="C7" s="200" t="s">
        <v>182</v>
      </c>
      <c r="D7" s="201">
        <f>F7-R7</f>
        <v>70</v>
      </c>
      <c r="E7" s="200"/>
      <c r="F7" s="201">
        <f t="shared" ref="F7:F12" si="0">H7-R7</f>
        <v>72</v>
      </c>
      <c r="G7" s="202"/>
      <c r="H7" s="201">
        <f t="shared" ref="H7:H20" si="1">J7-R7</f>
        <v>74</v>
      </c>
      <c r="I7" s="202"/>
      <c r="J7" s="203">
        <v>76</v>
      </c>
      <c r="K7" s="202"/>
      <c r="L7" s="201">
        <f t="shared" ref="L7:L12" si="2">J7+R7</f>
        <v>78</v>
      </c>
      <c r="M7" s="202"/>
      <c r="N7" s="201">
        <f t="shared" ref="N7:N12" si="3">L7+R7</f>
        <v>80</v>
      </c>
      <c r="O7" s="200"/>
      <c r="P7" s="201">
        <f>N7+R7</f>
        <v>82</v>
      </c>
      <c r="Q7" s="202"/>
      <c r="R7" s="204">
        <v>2</v>
      </c>
      <c r="S7" s="205">
        <v>1</v>
      </c>
    </row>
    <row r="8" spans="1:19" ht="20.45" customHeight="1">
      <c r="A8" s="199" t="s">
        <v>183</v>
      </c>
      <c r="B8" s="200" t="s">
        <v>184</v>
      </c>
      <c r="C8" s="200" t="s">
        <v>185</v>
      </c>
      <c r="D8" s="201">
        <f t="shared" ref="D8:D20" si="4">F8-R8</f>
        <v>45.100000000000009</v>
      </c>
      <c r="E8" s="200"/>
      <c r="F8" s="201">
        <f t="shared" si="0"/>
        <v>48.900000000000006</v>
      </c>
      <c r="G8" s="202"/>
      <c r="H8" s="201">
        <f t="shared" si="1"/>
        <v>52.7</v>
      </c>
      <c r="I8" s="202"/>
      <c r="J8" s="203">
        <v>56.5</v>
      </c>
      <c r="K8" s="202"/>
      <c r="L8" s="201">
        <f t="shared" si="2"/>
        <v>60.3</v>
      </c>
      <c r="M8" s="202"/>
      <c r="N8" s="201">
        <f t="shared" si="3"/>
        <v>64.099999999999994</v>
      </c>
      <c r="O8" s="200"/>
      <c r="P8" s="201">
        <f t="shared" ref="P8:P20" si="5">N8+R8</f>
        <v>67.899999999999991</v>
      </c>
      <c r="Q8" s="202"/>
      <c r="R8" s="204">
        <v>3.8</v>
      </c>
      <c r="S8" s="205">
        <v>1</v>
      </c>
    </row>
    <row r="9" spans="1:19" ht="20.45" customHeight="1">
      <c r="A9" s="199" t="s">
        <v>186</v>
      </c>
      <c r="B9" s="200" t="s">
        <v>187</v>
      </c>
      <c r="C9" s="200" t="s">
        <v>188</v>
      </c>
      <c r="D9" s="201">
        <f t="shared" si="4"/>
        <v>45.100000000000009</v>
      </c>
      <c r="E9" s="200"/>
      <c r="F9" s="201">
        <f>H9-R9</f>
        <v>48.900000000000006</v>
      </c>
      <c r="G9" s="202"/>
      <c r="H9" s="201">
        <f t="shared" si="1"/>
        <v>52.7</v>
      </c>
      <c r="I9" s="202"/>
      <c r="J9" s="203">
        <v>56.5</v>
      </c>
      <c r="K9" s="202"/>
      <c r="L9" s="201">
        <f>J9+R9</f>
        <v>60.3</v>
      </c>
      <c r="M9" s="202"/>
      <c r="N9" s="201">
        <f>L9+R9</f>
        <v>64.099999999999994</v>
      </c>
      <c r="O9" s="200"/>
      <c r="P9" s="201">
        <f t="shared" si="5"/>
        <v>67.899999999999991</v>
      </c>
      <c r="Q9" s="202"/>
      <c r="R9" s="204">
        <v>3.8</v>
      </c>
      <c r="S9" s="205">
        <v>1</v>
      </c>
    </row>
    <row r="10" spans="1:19" ht="20.45" customHeight="1">
      <c r="A10" s="199" t="s">
        <v>189</v>
      </c>
      <c r="B10" s="200" t="s">
        <v>190</v>
      </c>
      <c r="C10" s="200" t="s">
        <v>191</v>
      </c>
      <c r="D10" s="201">
        <f t="shared" si="4"/>
        <v>24.7</v>
      </c>
      <c r="E10" s="200"/>
      <c r="F10" s="201">
        <f t="shared" si="0"/>
        <v>25.2</v>
      </c>
      <c r="G10" s="202"/>
      <c r="H10" s="201">
        <f t="shared" si="1"/>
        <v>25.7</v>
      </c>
      <c r="I10" s="202"/>
      <c r="J10" s="203">
        <v>26.2</v>
      </c>
      <c r="K10" s="202"/>
      <c r="L10" s="201">
        <f t="shared" si="2"/>
        <v>26.7</v>
      </c>
      <c r="M10" s="202"/>
      <c r="N10" s="201">
        <f t="shared" si="3"/>
        <v>27.2</v>
      </c>
      <c r="O10" s="200"/>
      <c r="P10" s="201">
        <f t="shared" si="5"/>
        <v>27.7</v>
      </c>
      <c r="Q10" s="202"/>
      <c r="R10" s="204">
        <v>0.5</v>
      </c>
      <c r="S10" s="205">
        <v>0.5</v>
      </c>
    </row>
    <row r="11" spans="1:19" ht="20.45" customHeight="1">
      <c r="A11" s="199" t="s">
        <v>192</v>
      </c>
      <c r="B11" s="200" t="s">
        <v>193</v>
      </c>
      <c r="C11" s="200" t="s">
        <v>194</v>
      </c>
      <c r="D11" s="201">
        <f t="shared" si="4"/>
        <v>11.400000000000002</v>
      </c>
      <c r="E11" s="200"/>
      <c r="F11" s="201">
        <f t="shared" si="0"/>
        <v>11.600000000000001</v>
      </c>
      <c r="G11" s="202"/>
      <c r="H11" s="201">
        <f t="shared" si="1"/>
        <v>11.8</v>
      </c>
      <c r="I11" s="202"/>
      <c r="J11" s="203">
        <v>12</v>
      </c>
      <c r="K11" s="202"/>
      <c r="L11" s="201">
        <f t="shared" si="2"/>
        <v>12.2</v>
      </c>
      <c r="M11" s="202"/>
      <c r="N11" s="201">
        <f t="shared" si="3"/>
        <v>12.399999999999999</v>
      </c>
      <c r="O11" s="200"/>
      <c r="P11" s="201">
        <f t="shared" si="5"/>
        <v>12.599999999999998</v>
      </c>
      <c r="Q11" s="202"/>
      <c r="R11" s="204">
        <v>0.2</v>
      </c>
      <c r="S11" s="205">
        <v>0.5</v>
      </c>
    </row>
    <row r="12" spans="1:19" ht="20.45" customHeight="1">
      <c r="A12" s="199" t="s">
        <v>195</v>
      </c>
      <c r="B12" s="200" t="s">
        <v>196</v>
      </c>
      <c r="C12" s="200" t="s">
        <v>197</v>
      </c>
      <c r="D12" s="201">
        <f t="shared" si="4"/>
        <v>46.300000000000004</v>
      </c>
      <c r="E12" s="200"/>
      <c r="F12" s="201">
        <f t="shared" si="0"/>
        <v>48.2</v>
      </c>
      <c r="G12" s="202"/>
      <c r="H12" s="201">
        <f t="shared" si="1"/>
        <v>50.1</v>
      </c>
      <c r="I12" s="202"/>
      <c r="J12" s="203">
        <v>52</v>
      </c>
      <c r="K12" s="202"/>
      <c r="L12" s="201">
        <f t="shared" si="2"/>
        <v>53.9</v>
      </c>
      <c r="M12" s="202"/>
      <c r="N12" s="201">
        <f t="shared" si="3"/>
        <v>55.8</v>
      </c>
      <c r="O12" s="200"/>
      <c r="P12" s="201">
        <f t="shared" si="5"/>
        <v>57.699999999999996</v>
      </c>
      <c r="Q12" s="202"/>
      <c r="R12" s="204">
        <v>1.9</v>
      </c>
      <c r="S12" s="205">
        <v>0.5</v>
      </c>
    </row>
    <row r="13" spans="1:19" ht="30">
      <c r="A13" s="199" t="s">
        <v>198</v>
      </c>
      <c r="B13" s="200" t="s">
        <v>199</v>
      </c>
      <c r="C13" s="206" t="s">
        <v>200</v>
      </c>
      <c r="D13" s="201">
        <f t="shared" si="4"/>
        <v>42.300000000000004</v>
      </c>
      <c r="E13" s="200"/>
      <c r="F13" s="201">
        <f>H13-R13</f>
        <v>44.2</v>
      </c>
      <c r="G13" s="202"/>
      <c r="H13" s="201">
        <f t="shared" si="1"/>
        <v>46.1</v>
      </c>
      <c r="I13" s="202"/>
      <c r="J13" s="203">
        <v>48</v>
      </c>
      <c r="K13" s="202"/>
      <c r="L13" s="201">
        <f>J13+R13</f>
        <v>49.9</v>
      </c>
      <c r="M13" s="202"/>
      <c r="N13" s="201">
        <f>L13+R13</f>
        <v>51.8</v>
      </c>
      <c r="O13" s="200"/>
      <c r="P13" s="201">
        <f t="shared" si="5"/>
        <v>53.699999999999996</v>
      </c>
      <c r="Q13" s="202"/>
      <c r="R13" s="204">
        <v>1.9</v>
      </c>
      <c r="S13" s="205">
        <v>0.5</v>
      </c>
    </row>
    <row r="14" spans="1:19" ht="30">
      <c r="A14" s="199" t="s">
        <v>201</v>
      </c>
      <c r="B14" s="200" t="s">
        <v>202</v>
      </c>
      <c r="C14" s="206" t="s">
        <v>203</v>
      </c>
      <c r="D14" s="201">
        <f t="shared" si="4"/>
        <v>42.300000000000004</v>
      </c>
      <c r="E14" s="200"/>
      <c r="F14" s="201">
        <f>H14-R14</f>
        <v>44.2</v>
      </c>
      <c r="G14" s="202"/>
      <c r="H14" s="201">
        <f t="shared" si="1"/>
        <v>46.1</v>
      </c>
      <c r="I14" s="202"/>
      <c r="J14" s="203">
        <v>48</v>
      </c>
      <c r="K14" s="202"/>
      <c r="L14" s="201">
        <f>J14+R14</f>
        <v>49.9</v>
      </c>
      <c r="M14" s="202"/>
      <c r="N14" s="201">
        <f>L14+R14</f>
        <v>51.8</v>
      </c>
      <c r="O14" s="200"/>
      <c r="P14" s="201">
        <f t="shared" si="5"/>
        <v>53.699999999999996</v>
      </c>
      <c r="Q14" s="202"/>
      <c r="R14" s="204">
        <v>1.9</v>
      </c>
      <c r="S14" s="205">
        <v>0.5</v>
      </c>
    </row>
    <row r="15" spans="1:19" ht="20.45" customHeight="1">
      <c r="A15" s="199" t="s">
        <v>204</v>
      </c>
      <c r="B15" s="200" t="s">
        <v>205</v>
      </c>
      <c r="C15" s="200" t="s">
        <v>206</v>
      </c>
      <c r="D15" s="201">
        <f t="shared" si="4"/>
        <v>18</v>
      </c>
      <c r="E15" s="200"/>
      <c r="F15" s="201">
        <f t="shared" ref="F15:F20" si="6">H15-R15</f>
        <v>19</v>
      </c>
      <c r="G15" s="202"/>
      <c r="H15" s="201">
        <f t="shared" si="1"/>
        <v>20</v>
      </c>
      <c r="I15" s="202"/>
      <c r="J15" s="203">
        <v>21</v>
      </c>
      <c r="K15" s="202"/>
      <c r="L15" s="201">
        <f t="shared" ref="L15:L20" si="7">J15+R15</f>
        <v>22</v>
      </c>
      <c r="M15" s="202"/>
      <c r="N15" s="201">
        <f t="shared" ref="N15:N20" si="8">L15+R15</f>
        <v>23</v>
      </c>
      <c r="O15" s="200"/>
      <c r="P15" s="201">
        <f t="shared" si="5"/>
        <v>24</v>
      </c>
      <c r="Q15" s="202"/>
      <c r="R15" s="204">
        <v>1</v>
      </c>
      <c r="S15" s="205">
        <v>1</v>
      </c>
    </row>
    <row r="16" spans="1:19" ht="20.45" customHeight="1">
      <c r="A16" s="199" t="s">
        <v>207</v>
      </c>
      <c r="B16" s="200" t="s">
        <v>208</v>
      </c>
      <c r="C16" s="200" t="s">
        <v>209</v>
      </c>
      <c r="D16" s="201">
        <f t="shared" si="4"/>
        <v>22</v>
      </c>
      <c r="E16" s="200"/>
      <c r="F16" s="201">
        <f t="shared" si="6"/>
        <v>23</v>
      </c>
      <c r="G16" s="202"/>
      <c r="H16" s="201">
        <f t="shared" si="1"/>
        <v>24</v>
      </c>
      <c r="I16" s="202"/>
      <c r="J16" s="203">
        <v>25</v>
      </c>
      <c r="K16" s="202"/>
      <c r="L16" s="201">
        <f t="shared" si="7"/>
        <v>26</v>
      </c>
      <c r="M16" s="202"/>
      <c r="N16" s="201">
        <f t="shared" si="8"/>
        <v>27</v>
      </c>
      <c r="O16" s="200"/>
      <c r="P16" s="201">
        <f t="shared" si="5"/>
        <v>28</v>
      </c>
      <c r="Q16" s="202"/>
      <c r="R16" s="204">
        <v>1</v>
      </c>
      <c r="S16" s="205">
        <v>1</v>
      </c>
    </row>
    <row r="17" spans="1:19" ht="20.45" customHeight="1">
      <c r="A17" s="199" t="s">
        <v>210</v>
      </c>
      <c r="B17" s="200" t="s">
        <v>211</v>
      </c>
      <c r="C17" s="200" t="s">
        <v>212</v>
      </c>
      <c r="D17" s="201">
        <f t="shared" si="4"/>
        <v>15.900000000000002</v>
      </c>
      <c r="E17" s="200"/>
      <c r="F17" s="201">
        <f t="shared" si="6"/>
        <v>16.600000000000001</v>
      </c>
      <c r="G17" s="200"/>
      <c r="H17" s="201">
        <f t="shared" si="1"/>
        <v>17.3</v>
      </c>
      <c r="I17" s="201"/>
      <c r="J17" s="203">
        <v>18</v>
      </c>
      <c r="K17" s="202"/>
      <c r="L17" s="201">
        <f t="shared" si="7"/>
        <v>18.7</v>
      </c>
      <c r="M17" s="201"/>
      <c r="N17" s="201">
        <f t="shared" si="8"/>
        <v>19.399999999999999</v>
      </c>
      <c r="O17" s="201"/>
      <c r="P17" s="201">
        <f t="shared" si="5"/>
        <v>20.099999999999998</v>
      </c>
      <c r="Q17" s="202"/>
      <c r="R17" s="201">
        <v>0.7</v>
      </c>
      <c r="S17" s="205">
        <v>1</v>
      </c>
    </row>
    <row r="18" spans="1:19" ht="20.45" customHeight="1">
      <c r="A18" s="199" t="s">
        <v>63</v>
      </c>
      <c r="B18" s="200" t="s">
        <v>213</v>
      </c>
      <c r="C18" s="200" t="s">
        <v>214</v>
      </c>
      <c r="D18" s="201">
        <f t="shared" si="4"/>
        <v>2.5</v>
      </c>
      <c r="E18" s="200"/>
      <c r="F18" s="201">
        <f t="shared" si="6"/>
        <v>2.5</v>
      </c>
      <c r="G18" s="200"/>
      <c r="H18" s="201">
        <f t="shared" si="1"/>
        <v>2.5</v>
      </c>
      <c r="I18" s="201"/>
      <c r="J18" s="203">
        <v>2.5</v>
      </c>
      <c r="K18" s="202"/>
      <c r="L18" s="201">
        <f t="shared" si="7"/>
        <v>2.5</v>
      </c>
      <c r="M18" s="201"/>
      <c r="N18" s="201">
        <f t="shared" si="8"/>
        <v>2.5</v>
      </c>
      <c r="O18" s="201"/>
      <c r="P18" s="201">
        <f t="shared" si="5"/>
        <v>2.5</v>
      </c>
      <c r="Q18" s="202"/>
      <c r="R18" s="201">
        <v>0</v>
      </c>
      <c r="S18" s="205">
        <v>0.5</v>
      </c>
    </row>
    <row r="19" spans="1:19" ht="20.45" customHeight="1">
      <c r="A19" s="199" t="s">
        <v>10</v>
      </c>
      <c r="B19" s="200" t="s">
        <v>215</v>
      </c>
      <c r="C19" s="200" t="s">
        <v>144</v>
      </c>
      <c r="D19" s="201">
        <f t="shared" si="4"/>
        <v>2.5</v>
      </c>
      <c r="E19" s="200"/>
      <c r="F19" s="201">
        <f t="shared" si="6"/>
        <v>2.5</v>
      </c>
      <c r="G19" s="200"/>
      <c r="H19" s="201">
        <f t="shared" si="1"/>
        <v>2.5</v>
      </c>
      <c r="I19" s="201"/>
      <c r="J19" s="203">
        <v>2.5</v>
      </c>
      <c r="K19" s="202"/>
      <c r="L19" s="201">
        <f t="shared" si="7"/>
        <v>2.5</v>
      </c>
      <c r="M19" s="201"/>
      <c r="N19" s="201">
        <f t="shared" si="8"/>
        <v>2.5</v>
      </c>
      <c r="O19" s="201"/>
      <c r="P19" s="201">
        <f t="shared" si="5"/>
        <v>2.5</v>
      </c>
      <c r="Q19" s="202"/>
      <c r="R19" s="201">
        <v>0</v>
      </c>
      <c r="S19" s="205">
        <v>0.3</v>
      </c>
    </row>
    <row r="20" spans="1:19" ht="20.45" customHeight="1">
      <c r="A20" s="199" t="s">
        <v>216</v>
      </c>
      <c r="B20" s="200" t="s">
        <v>145</v>
      </c>
      <c r="C20" s="200" t="s">
        <v>217</v>
      </c>
      <c r="D20" s="201">
        <f t="shared" si="4"/>
        <v>2.5</v>
      </c>
      <c r="E20" s="200"/>
      <c r="F20" s="201">
        <f t="shared" si="6"/>
        <v>2.5</v>
      </c>
      <c r="G20" s="200"/>
      <c r="H20" s="201">
        <f t="shared" si="1"/>
        <v>2.5</v>
      </c>
      <c r="I20" s="201"/>
      <c r="J20" s="203">
        <v>2.5</v>
      </c>
      <c r="K20" s="202"/>
      <c r="L20" s="201">
        <f t="shared" si="7"/>
        <v>2.5</v>
      </c>
      <c r="M20" s="201"/>
      <c r="N20" s="201">
        <f t="shared" si="8"/>
        <v>2.5</v>
      </c>
      <c r="O20" s="201"/>
      <c r="P20" s="201">
        <f t="shared" si="5"/>
        <v>2.5</v>
      </c>
      <c r="Q20" s="202"/>
      <c r="R20" s="201">
        <v>0</v>
      </c>
      <c r="S20" s="205">
        <v>0.5</v>
      </c>
    </row>
    <row r="21" spans="1:19" ht="20.45" customHeight="1">
      <c r="A21" s="199" t="s">
        <v>218</v>
      </c>
      <c r="B21" s="207" t="s">
        <v>219</v>
      </c>
      <c r="C21" s="207" t="s">
        <v>220</v>
      </c>
      <c r="D21" s="201">
        <f>F21-R21</f>
        <v>17.100000000000001</v>
      </c>
      <c r="E21" s="200"/>
      <c r="F21" s="201">
        <f>H21-R21</f>
        <v>17.8</v>
      </c>
      <c r="G21" s="200"/>
      <c r="H21" s="201">
        <f>J21-R21</f>
        <v>18.5</v>
      </c>
      <c r="I21" s="201"/>
      <c r="J21" s="203">
        <v>19.2</v>
      </c>
      <c r="K21" s="202"/>
      <c r="L21" s="201">
        <f>J21+R21</f>
        <v>19.899999999999999</v>
      </c>
      <c r="M21" s="201"/>
      <c r="N21" s="201">
        <f>L21+R21</f>
        <v>20.599999999999998</v>
      </c>
      <c r="O21" s="201"/>
      <c r="P21" s="201">
        <f>N21+R21</f>
        <v>21.299999999999997</v>
      </c>
      <c r="Q21" s="202"/>
      <c r="R21" s="201">
        <v>0.7</v>
      </c>
      <c r="S21" s="205">
        <v>0.5</v>
      </c>
    </row>
    <row r="22" spans="1:19" ht="20.45" customHeight="1">
      <c r="A22" s="199" t="s">
        <v>221</v>
      </c>
      <c r="B22" s="207" t="s">
        <v>222</v>
      </c>
      <c r="C22" s="207" t="s">
        <v>134</v>
      </c>
      <c r="D22" s="201">
        <f>F22-R22</f>
        <v>2</v>
      </c>
      <c r="E22" s="200"/>
      <c r="F22" s="201">
        <f>H22-R22</f>
        <v>2</v>
      </c>
      <c r="G22" s="200"/>
      <c r="H22" s="201">
        <f>J22-R22</f>
        <v>2</v>
      </c>
      <c r="I22" s="201"/>
      <c r="J22" s="203">
        <v>2</v>
      </c>
      <c r="K22" s="202"/>
      <c r="L22" s="201">
        <f>J22+R22</f>
        <v>2</v>
      </c>
      <c r="M22" s="201"/>
      <c r="N22" s="201">
        <f>L22+R22</f>
        <v>2</v>
      </c>
      <c r="O22" s="201"/>
      <c r="P22" s="201">
        <f>N22+R22</f>
        <v>2</v>
      </c>
      <c r="Q22" s="202"/>
      <c r="R22" s="201">
        <v>0</v>
      </c>
      <c r="S22" s="205">
        <v>0.5</v>
      </c>
    </row>
    <row r="23" spans="1:19" ht="20.45" customHeight="1">
      <c r="A23" s="199" t="s">
        <v>223</v>
      </c>
      <c r="B23" s="208" t="s">
        <v>224</v>
      </c>
      <c r="C23" s="208" t="s">
        <v>225</v>
      </c>
      <c r="D23" s="209">
        <f>F23-R23</f>
        <v>9.5999999999999979</v>
      </c>
      <c r="E23" s="210"/>
      <c r="F23" s="209">
        <f>H23-R23</f>
        <v>9.8999999999999986</v>
      </c>
      <c r="G23" s="210"/>
      <c r="H23" s="209">
        <f>J23-R23</f>
        <v>10.199999999999999</v>
      </c>
      <c r="I23" s="209"/>
      <c r="J23" s="211">
        <v>10.5</v>
      </c>
      <c r="K23" s="212"/>
      <c r="L23" s="209">
        <f>J23+R23</f>
        <v>10.8</v>
      </c>
      <c r="M23" s="209"/>
      <c r="N23" s="209">
        <f>L23+R23</f>
        <v>11.100000000000001</v>
      </c>
      <c r="O23" s="209"/>
      <c r="P23" s="209">
        <f>N23+R23</f>
        <v>11.400000000000002</v>
      </c>
      <c r="Q23" s="212"/>
      <c r="R23" s="209">
        <v>0.3</v>
      </c>
      <c r="S23" s="213">
        <v>0.5</v>
      </c>
    </row>
    <row r="24" spans="1:19" ht="20.45" customHeight="1">
      <c r="A24" s="199" t="s">
        <v>66</v>
      </c>
      <c r="B24" s="208" t="s">
        <v>226</v>
      </c>
      <c r="C24" s="208" t="s">
        <v>227</v>
      </c>
      <c r="D24" s="209">
        <f>F24-R24</f>
        <v>1</v>
      </c>
      <c r="E24" s="210"/>
      <c r="F24" s="209">
        <f>H24-R24</f>
        <v>1</v>
      </c>
      <c r="G24" s="210"/>
      <c r="H24" s="209">
        <f>J24-R24</f>
        <v>1</v>
      </c>
      <c r="I24" s="209"/>
      <c r="J24" s="211">
        <v>1</v>
      </c>
      <c r="K24" s="212"/>
      <c r="L24" s="209">
        <f>J24+R24</f>
        <v>1</v>
      </c>
      <c r="M24" s="209"/>
      <c r="N24" s="209">
        <f>L24+R24</f>
        <v>1</v>
      </c>
      <c r="O24" s="209"/>
      <c r="P24" s="209">
        <f>N24+R24</f>
        <v>1</v>
      </c>
      <c r="Q24" s="212"/>
      <c r="R24" s="209">
        <v>0</v>
      </c>
      <c r="S24" s="213">
        <v>0.5</v>
      </c>
    </row>
    <row r="25" spans="1:19" ht="30">
      <c r="A25" s="214" t="s">
        <v>228</v>
      </c>
      <c r="B25" s="215" t="s">
        <v>229</v>
      </c>
      <c r="C25" s="215" t="s">
        <v>230</v>
      </c>
      <c r="D25" s="209">
        <f>F25-R25</f>
        <v>31</v>
      </c>
      <c r="E25" s="210"/>
      <c r="F25" s="209">
        <f>H25-R25</f>
        <v>31</v>
      </c>
      <c r="G25" s="210"/>
      <c r="H25" s="209">
        <f>J25-R25</f>
        <v>31</v>
      </c>
      <c r="I25" s="209"/>
      <c r="J25" s="211">
        <v>31</v>
      </c>
      <c r="K25" s="212"/>
      <c r="L25" s="209">
        <f>J25+R25</f>
        <v>31</v>
      </c>
      <c r="M25" s="209"/>
      <c r="N25" s="209">
        <f>L25+R25</f>
        <v>31</v>
      </c>
      <c r="O25" s="209"/>
      <c r="P25" s="209">
        <f>N25+R25</f>
        <v>31</v>
      </c>
      <c r="Q25" s="212"/>
      <c r="R25" s="209">
        <v>0</v>
      </c>
      <c r="S25" s="213">
        <v>0.5</v>
      </c>
    </row>
    <row r="26" spans="1:19" ht="14.1" customHeight="1" thickBot="1">
      <c r="A26" s="216"/>
      <c r="B26" s="217"/>
      <c r="C26" s="217"/>
      <c r="D26" s="217"/>
      <c r="E26" s="217"/>
      <c r="F26" s="217"/>
      <c r="G26" s="217"/>
      <c r="H26" s="217"/>
      <c r="I26" s="217"/>
      <c r="J26" s="217"/>
      <c r="K26" s="217"/>
      <c r="L26" s="217"/>
      <c r="M26" s="217"/>
      <c r="N26" s="217"/>
      <c r="O26" s="217"/>
      <c r="P26" s="217"/>
      <c r="Q26" s="217"/>
      <c r="R26" s="217"/>
      <c r="S26" s="218"/>
    </row>
    <row r="27" spans="1:19" ht="14.1" hidden="1" customHeight="1">
      <c r="A27" s="219" t="s">
        <v>231</v>
      </c>
      <c r="B27" s="220"/>
      <c r="C27" s="220"/>
      <c r="D27" s="221"/>
      <c r="E27" s="220"/>
      <c r="F27" s="222"/>
      <c r="G27" s="222"/>
      <c r="H27" s="222"/>
      <c r="I27" s="222"/>
      <c r="J27" s="222"/>
      <c r="K27" s="222"/>
      <c r="L27" s="222"/>
      <c r="M27" s="222"/>
      <c r="N27" s="222"/>
      <c r="O27" s="222"/>
      <c r="P27" s="222"/>
      <c r="Q27" s="222"/>
      <c r="R27" s="222"/>
      <c r="S27" s="223"/>
    </row>
    <row r="28" spans="1:19" ht="14.1" hidden="1" customHeight="1">
      <c r="A28" s="224" t="s">
        <v>163</v>
      </c>
      <c r="B28" s="185" t="s">
        <v>232</v>
      </c>
      <c r="C28" s="185"/>
      <c r="E28" s="185"/>
      <c r="R28" s="185"/>
      <c r="S28" s="225"/>
    </row>
    <row r="29" spans="1:19" ht="14.1" hidden="1" customHeight="1">
      <c r="A29" s="226"/>
      <c r="B29" s="185" t="s">
        <v>233</v>
      </c>
      <c r="C29" s="185"/>
      <c r="E29" s="185"/>
      <c r="H29" s="185" t="s">
        <v>234</v>
      </c>
      <c r="R29" s="185"/>
      <c r="S29" s="225"/>
    </row>
    <row r="30" spans="1:19" ht="14.1" hidden="1" customHeight="1">
      <c r="A30" s="226"/>
      <c r="B30" s="185" t="s">
        <v>235</v>
      </c>
      <c r="C30" s="185"/>
      <c r="E30" s="185"/>
      <c r="R30" s="185"/>
      <c r="S30" s="225"/>
    </row>
    <row r="31" spans="1:19" ht="14.1" hidden="1" customHeight="1">
      <c r="A31" s="227"/>
      <c r="B31" s="185" t="s">
        <v>236</v>
      </c>
      <c r="C31" s="185"/>
      <c r="D31" s="185"/>
      <c r="E31" s="185"/>
      <c r="R31" s="185"/>
      <c r="S31" s="225"/>
    </row>
    <row r="32" spans="1:19" ht="14.1" hidden="1" customHeight="1">
      <c r="A32" s="226"/>
      <c r="B32" s="185" t="s">
        <v>237</v>
      </c>
      <c r="C32" s="185"/>
      <c r="R32" s="185"/>
      <c r="S32" s="225"/>
    </row>
    <row r="33" spans="1:19" ht="14.1" hidden="1" customHeight="1">
      <c r="A33" s="227"/>
      <c r="B33" s="185" t="s">
        <v>238</v>
      </c>
      <c r="C33" s="185"/>
      <c r="E33" s="185"/>
      <c r="R33" s="185"/>
      <c r="S33" s="225"/>
    </row>
    <row r="34" spans="1:19" ht="14.1" hidden="1" customHeight="1">
      <c r="A34" s="227"/>
      <c r="B34" s="185" t="s">
        <v>239</v>
      </c>
      <c r="C34" s="185"/>
      <c r="E34" s="185"/>
      <c r="R34" s="185"/>
      <c r="S34" s="225"/>
    </row>
    <row r="35" spans="1:19" ht="21" hidden="1">
      <c r="A35" s="227"/>
      <c r="B35" s="229" t="s">
        <v>240</v>
      </c>
      <c r="C35" s="185"/>
      <c r="E35" s="185"/>
      <c r="R35" s="185"/>
      <c r="S35" s="225"/>
    </row>
    <row r="36" spans="1:19" ht="14.1" customHeight="1" thickBot="1">
      <c r="A36" s="732" t="s">
        <v>241</v>
      </c>
      <c r="B36" s="733"/>
      <c r="C36" s="733"/>
      <c r="D36" s="733"/>
      <c r="E36" s="733"/>
      <c r="F36" s="733"/>
      <c r="G36" s="733"/>
      <c r="H36" s="733"/>
      <c r="I36" s="733"/>
      <c r="J36" s="733"/>
      <c r="K36" s="733"/>
      <c r="L36" s="733"/>
      <c r="M36" s="733"/>
      <c r="N36" s="733"/>
      <c r="O36" s="733"/>
      <c r="P36" s="733"/>
      <c r="Q36" s="733"/>
      <c r="R36" s="733"/>
      <c r="S36" s="734"/>
    </row>
    <row r="37" spans="1:19" ht="14.1" customHeight="1"/>
    <row r="38" spans="1:19" ht="14.1" customHeight="1"/>
    <row r="39" spans="1:19" ht="14.1" customHeight="1"/>
    <row r="40" spans="1:19" ht="14.1" customHeight="1"/>
    <row r="41" spans="1:19" ht="14.1" customHeight="1"/>
    <row r="42" spans="1:19" ht="14.1" customHeight="1"/>
    <row r="43" spans="1:19" ht="14.1" customHeight="1"/>
    <row r="44" spans="1:19" ht="14.1" customHeight="1"/>
    <row r="45" spans="1:19" ht="14.1" customHeight="1"/>
    <row r="46" spans="1:19" ht="14.1" customHeight="1"/>
    <row r="84" spans="4:4">
      <c r="D84" s="248" t="s">
        <v>253</v>
      </c>
    </row>
  </sheetData>
  <mergeCells count="12">
    <mergeCell ref="A5:S5"/>
    <mergeCell ref="A36:S36"/>
    <mergeCell ref="D1:E1"/>
    <mergeCell ref="G1:I1"/>
    <mergeCell ref="J1:R4"/>
    <mergeCell ref="S1:S4"/>
    <mergeCell ref="D2:E2"/>
    <mergeCell ref="G2:I2"/>
    <mergeCell ref="D3:E3"/>
    <mergeCell ref="G3:I3"/>
    <mergeCell ref="D4:E4"/>
    <mergeCell ref="G4:I4"/>
  </mergeCells>
  <printOptions horizontalCentered="1"/>
  <pageMargins left="0.2" right="0" top="0.5" bottom="0" header="0.31496062992126" footer="0.31496062992126"/>
  <pageSetup paperSize="9" scale="78"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Layout" zoomScale="25" zoomScaleNormal="100" zoomScalePageLayoutView="25" workbookViewId="0">
      <selection activeCell="B25" sqref="B25"/>
    </sheetView>
  </sheetViews>
  <sheetFormatPr defaultColWidth="9.28515625" defaultRowHeight="16.5"/>
  <cols>
    <col min="1" max="17" width="9.28515625" style="112"/>
    <col min="18" max="18" width="80.28515625" style="112" customWidth="1"/>
    <col min="19" max="16384" width="9.28515625" style="112"/>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949"/>
  <sheetViews>
    <sheetView view="pageLayout" zoomScale="70" zoomScaleNormal="85" zoomScaleSheetLayoutView="85" zoomScalePageLayoutView="70" workbookViewId="0">
      <selection activeCell="C7" sqref="C7"/>
    </sheetView>
  </sheetViews>
  <sheetFormatPr defaultColWidth="14.42578125" defaultRowHeight="21"/>
  <cols>
    <col min="1" max="1" width="4.28515625" style="2" customWidth="1"/>
    <col min="2" max="2" width="39.5703125" style="2" bestFit="1" customWidth="1"/>
    <col min="3" max="3" width="53.42578125" style="2" bestFit="1" customWidth="1"/>
    <col min="4" max="8" width="16.5703125" style="2" customWidth="1"/>
    <col min="9" max="9" width="16.42578125" style="2" customWidth="1"/>
    <col min="10" max="10" width="21" style="2" bestFit="1" customWidth="1"/>
    <col min="11" max="11" width="9.28515625" style="2" customWidth="1"/>
    <col min="12" max="25" width="8" style="2" customWidth="1"/>
    <col min="26" max="16384" width="14.42578125" style="2"/>
  </cols>
  <sheetData>
    <row r="1" spans="1:25" s="118" customFormat="1" ht="30.75" customHeight="1">
      <c r="A1" s="114"/>
      <c r="B1" s="115" t="s">
        <v>108</v>
      </c>
      <c r="C1" s="115" t="s">
        <v>61</v>
      </c>
      <c r="D1" s="750" t="s">
        <v>109</v>
      </c>
      <c r="E1" s="750"/>
      <c r="F1" s="750"/>
      <c r="G1" s="115"/>
      <c r="H1" s="115"/>
      <c r="I1" s="116"/>
      <c r="J1" s="117"/>
      <c r="K1" s="117"/>
      <c r="L1" s="117"/>
      <c r="M1" s="117"/>
      <c r="N1" s="117"/>
      <c r="O1" s="117"/>
      <c r="P1" s="117"/>
      <c r="Q1" s="117"/>
      <c r="R1" s="117"/>
      <c r="S1" s="117"/>
      <c r="T1" s="117"/>
      <c r="U1" s="117"/>
      <c r="V1" s="117"/>
      <c r="W1" s="117"/>
      <c r="X1" s="117"/>
      <c r="Y1" s="117"/>
    </row>
    <row r="2" spans="1:25" s="118" customFormat="1" ht="30.75" customHeight="1" thickBot="1">
      <c r="A2" s="119"/>
      <c r="B2" s="120" t="s">
        <v>110</v>
      </c>
      <c r="C2" s="120" t="s">
        <v>111</v>
      </c>
      <c r="D2" s="751" t="s">
        <v>112</v>
      </c>
      <c r="E2" s="751"/>
      <c r="F2" s="751"/>
      <c r="G2" s="751"/>
      <c r="H2" s="751"/>
      <c r="I2" s="752"/>
      <c r="J2" s="117"/>
      <c r="K2" s="117"/>
      <c r="L2" s="117"/>
      <c r="M2" s="117"/>
      <c r="N2" s="117"/>
      <c r="O2" s="117"/>
      <c r="P2" s="117"/>
      <c r="Q2" s="117"/>
      <c r="R2" s="117"/>
      <c r="S2" s="117"/>
      <c r="T2" s="117"/>
      <c r="U2" s="117"/>
      <c r="V2" s="117"/>
      <c r="W2" s="117"/>
      <c r="X2" s="117"/>
      <c r="Y2" s="117"/>
    </row>
    <row r="3" spans="1:25" s="126" customFormat="1" ht="20.25" customHeight="1">
      <c r="A3" s="121" t="s">
        <v>113</v>
      </c>
      <c r="B3" s="122" t="s">
        <v>114</v>
      </c>
      <c r="C3" s="122" t="s">
        <v>115</v>
      </c>
      <c r="D3" s="123" t="s">
        <v>66</v>
      </c>
      <c r="E3" s="123" t="s">
        <v>10</v>
      </c>
      <c r="F3" s="123" t="s">
        <v>63</v>
      </c>
      <c r="G3" s="123" t="s">
        <v>64</v>
      </c>
      <c r="H3" s="123" t="s">
        <v>65</v>
      </c>
      <c r="I3" s="124" t="s">
        <v>116</v>
      </c>
      <c r="J3" s="125"/>
      <c r="K3" s="125"/>
    </row>
    <row r="4" spans="1:25" s="132" customFormat="1" ht="27" customHeight="1">
      <c r="A4" s="127">
        <v>1</v>
      </c>
      <c r="B4" s="128" t="s">
        <v>117</v>
      </c>
      <c r="C4" s="128" t="s">
        <v>118</v>
      </c>
      <c r="D4" s="129">
        <v>68.5</v>
      </c>
      <c r="E4" s="129">
        <v>72.5</v>
      </c>
      <c r="F4" s="129">
        <v>74.5</v>
      </c>
      <c r="G4" s="129">
        <v>76.5</v>
      </c>
      <c r="H4" s="129">
        <v>78.5</v>
      </c>
      <c r="I4" s="130" t="s">
        <v>119</v>
      </c>
      <c r="J4" s="131"/>
      <c r="K4" s="131"/>
    </row>
    <row r="5" spans="1:25" s="132" customFormat="1" ht="27" customHeight="1">
      <c r="A5" s="127">
        <v>2</v>
      </c>
      <c r="B5" s="128" t="s">
        <v>120</v>
      </c>
      <c r="C5" s="128" t="s">
        <v>121</v>
      </c>
      <c r="D5" s="129">
        <v>66.5</v>
      </c>
      <c r="E5" s="129">
        <v>70.5</v>
      </c>
      <c r="F5" s="129">
        <v>72.5</v>
      </c>
      <c r="G5" s="129">
        <v>74.5</v>
      </c>
      <c r="H5" s="129">
        <v>76.5</v>
      </c>
      <c r="I5" s="130" t="s">
        <v>119</v>
      </c>
      <c r="J5" s="131"/>
      <c r="K5" s="131"/>
    </row>
    <row r="6" spans="1:25" s="132" customFormat="1" ht="27" customHeight="1">
      <c r="A6" s="127">
        <v>3</v>
      </c>
      <c r="B6" s="113" t="s">
        <v>122</v>
      </c>
      <c r="C6" s="113" t="s">
        <v>123</v>
      </c>
      <c r="D6" s="133">
        <v>51</v>
      </c>
      <c r="E6" s="133">
        <v>55</v>
      </c>
      <c r="F6" s="133">
        <v>57</v>
      </c>
      <c r="G6" s="133">
        <v>59</v>
      </c>
      <c r="H6" s="133">
        <v>61</v>
      </c>
      <c r="I6" s="134" t="s">
        <v>119</v>
      </c>
      <c r="J6" s="131"/>
      <c r="K6" s="131"/>
    </row>
    <row r="7" spans="1:25" s="132" customFormat="1" ht="27" customHeight="1">
      <c r="A7" s="127">
        <v>4</v>
      </c>
      <c r="B7" s="113" t="s">
        <v>124</v>
      </c>
      <c r="C7" s="113" t="s">
        <v>125</v>
      </c>
      <c r="D7" s="133">
        <v>51</v>
      </c>
      <c r="E7" s="133">
        <v>55</v>
      </c>
      <c r="F7" s="133">
        <v>57</v>
      </c>
      <c r="G7" s="133">
        <v>59</v>
      </c>
      <c r="H7" s="133">
        <v>61</v>
      </c>
      <c r="I7" s="135" t="s">
        <v>119</v>
      </c>
      <c r="J7" s="131"/>
      <c r="K7" s="131"/>
    </row>
    <row r="8" spans="1:25" s="132" customFormat="1" ht="27" customHeight="1">
      <c r="A8" s="127">
        <v>5</v>
      </c>
      <c r="B8" s="113" t="s">
        <v>126</v>
      </c>
      <c r="C8" s="113" t="s">
        <v>127</v>
      </c>
      <c r="D8" s="133">
        <v>22</v>
      </c>
      <c r="E8" s="133">
        <v>23</v>
      </c>
      <c r="F8" s="133">
        <v>23.5</v>
      </c>
      <c r="G8" s="133">
        <v>24</v>
      </c>
      <c r="H8" s="133">
        <v>24.5</v>
      </c>
      <c r="I8" s="135" t="s">
        <v>128</v>
      </c>
      <c r="J8" s="131"/>
      <c r="K8" s="131"/>
    </row>
    <row r="9" spans="1:25" s="132" customFormat="1" ht="27" customHeight="1">
      <c r="A9" s="127">
        <v>6</v>
      </c>
      <c r="B9" s="113" t="s">
        <v>129</v>
      </c>
      <c r="C9" s="113" t="s">
        <v>130</v>
      </c>
      <c r="D9" s="133">
        <v>18.5</v>
      </c>
      <c r="E9" s="133">
        <v>19.5</v>
      </c>
      <c r="F9" s="133">
        <v>20.5</v>
      </c>
      <c r="G9" s="133">
        <v>20.5</v>
      </c>
      <c r="H9" s="133">
        <v>21.5</v>
      </c>
      <c r="I9" s="136" t="s">
        <v>119</v>
      </c>
      <c r="J9" s="131"/>
      <c r="K9" s="131"/>
    </row>
    <row r="10" spans="1:25" s="132" customFormat="1" ht="27" customHeight="1">
      <c r="A10" s="127">
        <v>7</v>
      </c>
      <c r="B10" s="113" t="s">
        <v>131</v>
      </c>
      <c r="C10" s="113" t="s">
        <v>132</v>
      </c>
      <c r="D10" s="133">
        <v>8.5</v>
      </c>
      <c r="E10" s="133">
        <v>9</v>
      </c>
      <c r="F10" s="133">
        <v>9.5</v>
      </c>
      <c r="G10" s="133">
        <v>9.5</v>
      </c>
      <c r="H10" s="133">
        <v>10</v>
      </c>
      <c r="I10" s="135" t="s">
        <v>119</v>
      </c>
      <c r="J10" s="131"/>
      <c r="K10" s="131"/>
    </row>
    <row r="11" spans="1:25" s="132" customFormat="1" ht="27" customHeight="1">
      <c r="A11" s="127">
        <v>8</v>
      </c>
      <c r="B11" s="113" t="s">
        <v>133</v>
      </c>
      <c r="C11" s="113" t="s">
        <v>134</v>
      </c>
      <c r="D11" s="133">
        <v>2</v>
      </c>
      <c r="E11" s="133">
        <v>2</v>
      </c>
      <c r="F11" s="133">
        <v>2</v>
      </c>
      <c r="G11" s="133">
        <v>2</v>
      </c>
      <c r="H11" s="133">
        <v>2</v>
      </c>
      <c r="I11" s="135">
        <v>0</v>
      </c>
      <c r="J11" s="131"/>
      <c r="K11" s="131"/>
    </row>
    <row r="12" spans="1:25" s="132" customFormat="1" ht="27" customHeight="1">
      <c r="A12" s="127">
        <v>9</v>
      </c>
      <c r="B12" s="113" t="s">
        <v>135</v>
      </c>
      <c r="C12" s="113" t="s">
        <v>136</v>
      </c>
      <c r="D12" s="133">
        <v>46</v>
      </c>
      <c r="E12" s="133">
        <v>50</v>
      </c>
      <c r="F12" s="133">
        <v>52</v>
      </c>
      <c r="G12" s="133">
        <v>54</v>
      </c>
      <c r="H12" s="133">
        <v>56</v>
      </c>
      <c r="I12" s="135" t="s">
        <v>128</v>
      </c>
      <c r="J12" s="131"/>
      <c r="K12" s="131"/>
    </row>
    <row r="13" spans="1:25" s="132" customFormat="1" ht="27" customHeight="1">
      <c r="A13" s="127">
        <v>10</v>
      </c>
      <c r="B13" s="113" t="s">
        <v>137</v>
      </c>
      <c r="C13" s="113" t="s">
        <v>138</v>
      </c>
      <c r="D13" s="133">
        <v>22</v>
      </c>
      <c r="E13" s="133">
        <v>23</v>
      </c>
      <c r="F13" s="133">
        <v>24</v>
      </c>
      <c r="G13" s="133">
        <v>25</v>
      </c>
      <c r="H13" s="133">
        <v>26</v>
      </c>
      <c r="I13" s="135" t="s">
        <v>128</v>
      </c>
      <c r="J13" s="131"/>
      <c r="K13" s="131"/>
    </row>
    <row r="14" spans="1:25" s="132" customFormat="1" ht="27" customHeight="1">
      <c r="A14" s="127">
        <v>11</v>
      </c>
      <c r="B14" s="113" t="s">
        <v>139</v>
      </c>
      <c r="C14" s="113" t="s">
        <v>140</v>
      </c>
      <c r="D14" s="133">
        <v>19.5</v>
      </c>
      <c r="E14" s="133">
        <v>20</v>
      </c>
      <c r="F14" s="133">
        <v>20.5</v>
      </c>
      <c r="G14" s="133">
        <v>21</v>
      </c>
      <c r="H14" s="133">
        <v>21.5</v>
      </c>
      <c r="I14" s="136">
        <v>0</v>
      </c>
      <c r="J14" s="131"/>
      <c r="K14" s="131"/>
    </row>
    <row r="15" spans="1:25" s="132" customFormat="1" ht="27" customHeight="1">
      <c r="A15" s="127">
        <v>12</v>
      </c>
      <c r="B15" s="113" t="s">
        <v>141</v>
      </c>
      <c r="C15" s="113" t="s">
        <v>142</v>
      </c>
      <c r="D15" s="133">
        <v>2.5</v>
      </c>
      <c r="E15" s="133">
        <v>2.5</v>
      </c>
      <c r="F15" s="133">
        <v>2.5</v>
      </c>
      <c r="G15" s="133">
        <v>2.5</v>
      </c>
      <c r="H15" s="133">
        <v>2.5</v>
      </c>
      <c r="I15" s="136">
        <v>0</v>
      </c>
      <c r="J15" s="131"/>
      <c r="K15" s="131"/>
    </row>
    <row r="16" spans="1:25" s="132" customFormat="1" ht="27" customHeight="1">
      <c r="A16" s="127">
        <v>13</v>
      </c>
      <c r="B16" s="113" t="s">
        <v>143</v>
      </c>
      <c r="C16" s="113" t="s">
        <v>144</v>
      </c>
      <c r="D16" s="133">
        <v>2.5</v>
      </c>
      <c r="E16" s="133">
        <v>2.5</v>
      </c>
      <c r="F16" s="133">
        <v>2.5</v>
      </c>
      <c r="G16" s="133">
        <v>2.5</v>
      </c>
      <c r="H16" s="133">
        <v>2.5</v>
      </c>
      <c r="I16" s="136">
        <v>0</v>
      </c>
      <c r="J16" s="131"/>
      <c r="K16" s="131"/>
    </row>
    <row r="17" spans="1:11" s="132" customFormat="1" ht="27" customHeight="1" thickBot="1">
      <c r="A17" s="127">
        <v>14</v>
      </c>
      <c r="B17" s="137" t="s">
        <v>145</v>
      </c>
      <c r="C17" s="137" t="s">
        <v>146</v>
      </c>
      <c r="D17" s="138">
        <v>2.5</v>
      </c>
      <c r="E17" s="138">
        <v>2.5</v>
      </c>
      <c r="F17" s="138">
        <v>2.5</v>
      </c>
      <c r="G17" s="138">
        <v>2.5</v>
      </c>
      <c r="H17" s="138">
        <v>2.5</v>
      </c>
      <c r="I17" s="139">
        <v>0</v>
      </c>
      <c r="J17" s="131"/>
      <c r="K17" s="131"/>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4"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692681-C50B-49F5-AC9B-2548E1AFFD31}">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61174C2D-D5A5-4998-B326-1E998BEC7275}">
  <ds:schemaRefs>
    <ds:schemaRef ds:uri="http://schemas.microsoft.com/sharepoint/v3/contenttype/forms"/>
  </ds:schemaRefs>
</ds:datastoreItem>
</file>

<file path=customXml/itemProps3.xml><?xml version="1.0" encoding="utf-8"?>
<ds:datastoreItem xmlns:ds="http://schemas.openxmlformats.org/officeDocument/2006/customXml" ds:itemID="{ECDEC06E-6313-47D6-98EF-298BD4A69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1. CUTTING DOCKET</vt:lpstr>
      <vt:lpstr>2. TRIM CARD</vt:lpstr>
      <vt:lpstr>GRADING FOR PROTO </vt:lpstr>
      <vt:lpstr>SAMPLE MEASURES (2)</vt:lpstr>
      <vt:lpstr>UA updated 30-11-2023</vt:lpstr>
      <vt:lpstr>MC</vt:lpstr>
      <vt:lpstr>3. ĐỊNH VỊ HÌNH IN.THÊU</vt:lpstr>
      <vt:lpstr>4. THÔNG SỐ SẢN XUẤT</vt:lpstr>
      <vt:lpstr>'1. CUTTING DOCKET'!Print_Area</vt:lpstr>
      <vt:lpstr>'2. TRIM CARD'!Print_Area</vt:lpstr>
      <vt:lpstr>'GRADING FOR PROTO '!Print_Area</vt:lpstr>
      <vt:lpstr>MC!Print_Area</vt:lpstr>
      <vt:lpstr>'SAMPLE MEASURES (2)'!Print_Area</vt:lpstr>
      <vt:lpstr>'UA updated 30-11-2023'!Print_Area</vt:lpstr>
      <vt:lpstr>'1. CUTTING DOCKET'!Print_Titles</vt:lpstr>
      <vt:lpstr>'2. TRIM CARD'!Print_Titles</vt:lpstr>
      <vt:lpstr>'SAMPLE MEASURES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Quy To Ngoc Thanh</cp:lastModifiedBy>
  <cp:lastPrinted>2024-06-11T04:19:35Z</cp:lastPrinted>
  <dcterms:created xsi:type="dcterms:W3CDTF">2016-05-06T01:47:29Z</dcterms:created>
  <dcterms:modified xsi:type="dcterms:W3CDTF">2024-06-21T08:20:48Z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