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4-AW25/2-PRODUCTION/4-INTERNAL-PURCHASE-ORDER/4-2-TRIM-ORDER/TRIM-PO/DRAFT-PO/DROP 1/"/>
    </mc:Choice>
  </mc:AlternateContent>
  <xr:revisionPtr revIDLastSave="1111" documentId="13_ncr:1_{060FD0D6-5963-4740-8591-6C5A8FB05237}" xr6:coauthVersionLast="47" xr6:coauthVersionMax="47" xr10:uidLastSave="{8A724DEE-0996-4139-BC75-580D0285571C}"/>
  <bookViews>
    <workbookView xWindow="-110" yWindow="-110" windowWidth="19420" windowHeight="10300" xr2:uid="{00000000-000D-0000-FFFF-FFFF00000000}"/>
  </bookViews>
  <sheets>
    <sheet name="PO" sheetId="2" r:id="rId1"/>
    <sheet name="DETAIL 2" sheetId="5" r:id="rId2"/>
  </sheets>
  <definedNames>
    <definedName name="_xlnm._FilterDatabase" localSheetId="1" hidden="1">'DETAIL 2'!$A$4:$P$6</definedName>
    <definedName name="_xlnm._FilterDatabase" localSheetId="0" hidden="1">PO!$A$10:$U$10</definedName>
    <definedName name="_xlnm.Print_Area" localSheetId="1">'DETAIL 2'!$A$1:$P$6</definedName>
    <definedName name="_xlnm.Print_Area" localSheetId="0">PO!$A$1:$N$15</definedName>
    <definedName name="_xlnm.Print_Titles" localSheetId="1">'DETAIL 2'!$4:$4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5" l="1"/>
  <c r="K5" i="5" s="1"/>
  <c r="O11" i="2"/>
  <c r="K13" i="5"/>
  <c r="J8" i="5" l="1"/>
  <c r="I6" i="5" l="1"/>
  <c r="L11" i="2" l="1"/>
  <c r="K6" i="5" l="1"/>
  <c r="I11" i="2" s="1"/>
  <c r="J6" i="5"/>
  <c r="A5" i="5"/>
  <c r="I13" i="2" l="1"/>
  <c r="K11" i="2" l="1"/>
  <c r="M11" i="2" l="1"/>
  <c r="H8" i="2"/>
  <c r="H7" i="2" l="1"/>
  <c r="K13" i="2" l="1"/>
  <c r="M13" i="2" l="1"/>
</calcChain>
</file>

<file path=xl/sharedStrings.xml><?xml version="1.0" encoding="utf-8"?>
<sst xmlns="http://schemas.openxmlformats.org/spreadsheetml/2006/main" count="68" uniqueCount="66">
  <si>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</si>
  <si>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</si>
  <si>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</si>
  <si>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</si>
  <si>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</si>
  <si>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</si>
  <si>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</si>
  <si>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</si>
  <si>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</si>
  <si>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</si>
  <si>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</si>
  <si>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</si>
  <si>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</si>
  <si>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</si>
  <si>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</si>
  <si>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</si>
  <si>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</si>
  <si>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</si>
  <si>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</si>
  <si>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</si>
  <si>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</si>
  <si>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</si>
  <si>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</si>
  <si>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</si>
  <si>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</si>
  <si>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</si>
  <si>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</si>
  <si>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</si>
  <si>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</si>
  <si>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</si>
  <si>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</si>
  <si>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</si>
  <si>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</si>
  <si>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</si>
  <si>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</si>
  <si>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</si>
  <si>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</si>
  <si>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</si>
  <si>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BASIC BLACK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</si>
  <si>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</si>
  <si>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</si>
  <si>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</si>
  <si>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</si>
  <si>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</si>
  <si>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</si>
  <si>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</si>
  <si>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</si>
  <si>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</si>
  <si>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</si>
  <si>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</si>
  <si>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100% ORGANIC COTTON</t>
  </si>
  <si>
    <t>ALL STYLES</t>
  </si>
  <si>
    <t>AS CUSTOMER APPROVED</t>
  </si>
  <si>
    <t>RAPHA
CARE LBL</t>
  </si>
  <si>
    <t>CARE LABEL
100% ORGANIC COTTON</t>
  </si>
  <si>
    <t>PLM</t>
  </si>
  <si>
    <t>SKU</t>
  </si>
  <si>
    <t>RAPHA BLK CARE LBL R</t>
  </si>
  <si>
    <t>CARE INSTRUCTIONS</t>
  </si>
  <si>
    <t>FW25 - DROP 1</t>
  </si>
  <si>
    <t>R12  FW25   G2887</t>
  </si>
  <si>
    <t>C0046-LST036</t>
  </si>
  <si>
    <t>LS TEE</t>
  </si>
  <si>
    <t>RCC x David Carson LS Tee</t>
  </si>
  <si>
    <t>SS25X50127TOP002</t>
  </si>
  <si>
    <t>CXD01XXMUL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</si>
</sst>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5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241300</xdr:colOff>
      <xdr:row>4</xdr:row>
      <xdr:rowOff>111125</xdr:rowOff>
    </xdr:from>
    <xdr:to>
      <xdr:col>15</xdr:col>
      <xdr:colOff>44450</xdr:colOff>
      <xdr:row>4</xdr:row>
      <xdr:rowOff>1841500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35400" y="1127125"/>
          <a:ext cx="1085850" cy="1730375"/>
        </a:xfrm>
        <a:prstGeom prst="rect">
          <a:avLst/>
        </a:prstGeom>
      </xdr:spPr>
    </xdr:pic>
    <xdr:clientData/>
  </xdr:twoCellAnchor>
  <xdr:twoCellAnchor editAs="oneCell">
    <xdr:from>
      <xdr:col>11</xdr:col>
      <xdr:colOff>107949</xdr:colOff>
      <xdr:row>4</xdr:row>
      <xdr:rowOff>857250</xdr:rowOff>
    </xdr:from>
    <xdr:to>
      <xdr:col>12</xdr:col>
      <xdr:colOff>468392</xdr:colOff>
      <xdr:row>4</xdr:row>
      <xdr:rowOff>1407879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27B11CE-6B45-D000-C5DB-DB385A02F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82649" y="1873250"/>
          <a:ext cx="2538493" cy="5506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tabSelected="1" view="pageBreakPreview" zoomScale="55" zoomScaleNormal="55" zoomScaleSheetLayoutView="55" zoomScalePageLayoutView="55" workbookViewId="0">
      <selection activeCell="H11" sqref="H11"/>
    </sheetView>
  </sheetViews>
  <sheetFormatPr defaultColWidth="9.26953125" defaultRowHeight="24"/>
  <cols>
    <col min="1" max="1" width="27" style="84" customWidth="1"/>
    <col min="2" max="2" width="14.54296875" style="7" customWidth="1"/>
    <col min="3" max="3" width="28.7265625" style="7" customWidth="1"/>
    <col min="4" max="4" width="27.54296875" style="7" customWidth="1"/>
    <col min="5" max="5" width="21.453125" style="7" customWidth="1"/>
    <col min="6" max="6" width="20.1796875" style="7" customWidth="1"/>
    <col min="7" max="7" width="23.81640625" style="77" customWidth="1"/>
    <col min="8" max="8" width="12.81640625" style="7" customWidth="1"/>
    <col min="9" max="9" width="16.453125" style="7" customWidth="1"/>
    <col min="10" max="10" width="12.26953125" style="7" customWidth="1"/>
    <col min="11" max="11" width="18" style="7" customWidth="1"/>
    <col min="12" max="12" width="23" style="69" customWidth="1"/>
    <col min="13" max="13" width="27.7265625" style="69" customWidth="1"/>
    <col min="14" max="14" width="31.81640625" style="7" customWidth="1"/>
    <col min="15" max="15" width="13.26953125" style="7" bestFit="1" customWidth="1"/>
    <col min="16" max="16" width="13.7265625" style="7" bestFit="1" customWidth="1"/>
    <col min="17" max="16384" width="9.269531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09" t="s">
        <v>39</v>
      </c>
      <c r="D5" s="109"/>
      <c r="E5" s="17"/>
      <c r="F5" s="111" t="s">
        <v>6</v>
      </c>
      <c r="G5" s="112"/>
      <c r="H5" s="119" t="s">
        <v>36</v>
      </c>
      <c r="I5" s="120"/>
      <c r="J5" s="18"/>
      <c r="K5" s="18"/>
      <c r="L5" s="19"/>
      <c r="M5" s="20" t="s">
        <v>7</v>
      </c>
      <c r="N5" s="21">
        <v>45735</v>
      </c>
    </row>
    <row r="6" spans="1:19" ht="30.75" customHeight="1">
      <c r="A6" s="81" t="s">
        <v>8</v>
      </c>
      <c r="B6" s="22"/>
      <c r="D6" s="23"/>
      <c r="E6" s="17"/>
      <c r="F6" s="111" t="s">
        <v>9</v>
      </c>
      <c r="G6" s="112"/>
      <c r="H6" s="121" t="s">
        <v>59</v>
      </c>
      <c r="I6" s="122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0"/>
      <c r="C7" s="110"/>
      <c r="D7" s="25"/>
      <c r="E7" s="17"/>
      <c r="F7" s="111" t="s">
        <v>12</v>
      </c>
      <c r="G7" s="112"/>
      <c r="H7" s="113">
        <f>N5+20</f>
        <v>45755</v>
      </c>
      <c r="I7" s="114"/>
      <c r="J7" s="18"/>
      <c r="K7" s="18"/>
      <c r="L7" s="19"/>
      <c r="M7" s="20" t="s">
        <v>13</v>
      </c>
      <c r="N7" s="26" t="s">
        <v>60</v>
      </c>
    </row>
    <row r="8" spans="1:19" ht="30.75" customHeight="1">
      <c r="A8" s="82" t="s">
        <v>14</v>
      </c>
      <c r="B8" s="118"/>
      <c r="C8" s="118"/>
      <c r="D8" s="27"/>
      <c r="E8" s="17"/>
      <c r="F8" s="111" t="s">
        <v>15</v>
      </c>
      <c r="G8" s="112"/>
      <c r="H8" s="113">
        <f>N5+30</f>
        <v>45765</v>
      </c>
      <c r="I8" s="114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51</v>
      </c>
      <c r="B11" s="87"/>
      <c r="C11" s="87" t="s">
        <v>54</v>
      </c>
      <c r="D11" s="87" t="s">
        <v>52</v>
      </c>
      <c r="E11" s="87" t="s">
        <v>52</v>
      </c>
      <c r="F11" s="88" t="s">
        <v>53</v>
      </c>
      <c r="G11" s="89" t="s">
        <v>38</v>
      </c>
      <c r="H11" s="90" t="s">
        <v>35</v>
      </c>
      <c r="I11" s="92">
        <f>'DETAIL 2'!K6</f>
        <v>390</v>
      </c>
      <c r="J11" s="91">
        <v>0</v>
      </c>
      <c r="K11" s="91">
        <f t="shared" ref="K11" si="0">I11-J11</f>
        <v>390</v>
      </c>
      <c r="L11" s="103">
        <f>ROUNDUP((94.53/1000)*1.4,3)</f>
        <v>0.13300000000000001</v>
      </c>
      <c r="M11" s="104">
        <f t="shared" ref="M11" si="1">K11*L11</f>
        <v>51.870000000000005</v>
      </c>
      <c r="N11" s="85"/>
      <c r="O11" s="7">
        <f>688+5</f>
        <v>693</v>
      </c>
    </row>
    <row r="12" spans="1:19" ht="21.75" customHeight="1">
      <c r="A12" s="40"/>
      <c r="B12" s="40"/>
      <c r="C12" s="41"/>
      <c r="D12" s="42"/>
      <c r="E12" s="42"/>
      <c r="F12" s="43"/>
      <c r="G12" s="44"/>
      <c r="H12" s="40"/>
      <c r="I12" s="45"/>
      <c r="J12" s="45"/>
      <c r="K12" s="45"/>
      <c r="L12" s="46"/>
      <c r="M12" s="105"/>
      <c r="N12" s="47"/>
      <c r="O12" s="86"/>
    </row>
    <row r="13" spans="1:19" ht="42.75" customHeight="1">
      <c r="A13" s="48"/>
      <c r="B13" s="48"/>
      <c r="C13" s="49"/>
      <c r="D13" s="48"/>
      <c r="E13" s="48"/>
      <c r="F13" s="48"/>
      <c r="G13" s="50"/>
      <c r="H13" s="61" t="s">
        <v>30</v>
      </c>
      <c r="I13" s="51">
        <f>SUM(I11:I12)</f>
        <v>390</v>
      </c>
      <c r="J13" s="52"/>
      <c r="K13" s="51">
        <f>SUM(K11:K12)</f>
        <v>390</v>
      </c>
      <c r="L13" s="53"/>
      <c r="M13" s="106">
        <f>SUM(M11:M11)</f>
        <v>51.870000000000005</v>
      </c>
      <c r="N13" s="54"/>
    </row>
    <row r="14" spans="1:19" ht="21.75" customHeight="1">
      <c r="A14" s="55"/>
      <c r="B14" s="55"/>
      <c r="C14" s="56"/>
      <c r="D14" s="57"/>
      <c r="E14" s="57"/>
      <c r="F14" s="57"/>
      <c r="G14" s="58"/>
      <c r="H14" s="54"/>
      <c r="I14" s="54"/>
      <c r="J14" s="54"/>
      <c r="K14" s="54"/>
      <c r="L14" s="59"/>
      <c r="M14" s="59"/>
      <c r="N14" s="54"/>
    </row>
    <row r="15" spans="1:19" ht="21.75" customHeight="1">
      <c r="A15" s="116" t="s">
        <v>31</v>
      </c>
      <c r="B15" s="116"/>
      <c r="C15" s="60"/>
      <c r="D15" s="61"/>
      <c r="E15" s="117" t="s">
        <v>32</v>
      </c>
      <c r="F15" s="117"/>
      <c r="G15" s="117"/>
      <c r="H15" s="62"/>
      <c r="I15" s="63"/>
      <c r="J15" s="63"/>
      <c r="K15" s="63"/>
      <c r="L15" s="115" t="s">
        <v>33</v>
      </c>
      <c r="M15" s="115"/>
      <c r="N15" s="54"/>
    </row>
    <row r="16" spans="1:19" ht="21.75" customHeight="1">
      <c r="A16" s="70"/>
      <c r="B16" s="65"/>
      <c r="C16" s="66"/>
      <c r="D16" s="64"/>
      <c r="E16" s="64"/>
      <c r="F16" s="64"/>
      <c r="G16" s="67"/>
      <c r="H16" s="68"/>
      <c r="I16" s="68"/>
      <c r="J16" s="68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6"/>
      <c r="C18" s="66"/>
      <c r="D18" s="64"/>
      <c r="E18" s="64"/>
      <c r="F18" s="64"/>
      <c r="G18" s="71"/>
      <c r="H18" s="72"/>
      <c r="I18" s="64"/>
      <c r="J18" s="68"/>
    </row>
    <row r="19" spans="1:10" ht="21.75" customHeight="1">
      <c r="A19" s="74"/>
      <c r="B19" s="73"/>
      <c r="C19" s="65"/>
      <c r="D19" s="68"/>
      <c r="E19" s="74"/>
      <c r="F19" s="74"/>
      <c r="G19" s="75"/>
      <c r="H19" s="76"/>
      <c r="I19" s="76"/>
      <c r="J19" s="68"/>
    </row>
    <row r="20" spans="1:10" ht="21.75" customHeight="1"/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5:M15"/>
    <mergeCell ref="A15:B15"/>
    <mergeCell ref="E15:G15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13"/>
  <sheetViews>
    <sheetView view="pageBreakPreview" topLeftCell="A4" zoomScaleNormal="115" zoomScaleSheetLayoutView="100" workbookViewId="0">
      <selection activeCell="D5" sqref="A5:D5"/>
    </sheetView>
  </sheetViews>
  <sheetFormatPr defaultColWidth="9.1796875" defaultRowHeight="20.25" customHeight="1"/>
  <cols>
    <col min="1" max="1" width="4.7265625" style="94" bestFit="1" customWidth="1"/>
    <col min="2" max="2" width="16.7265625" style="94" customWidth="1"/>
    <col min="3" max="3" width="13" style="94" customWidth="1"/>
    <col min="4" max="4" width="31" style="94" customWidth="1"/>
    <col min="5" max="5" width="21.81640625" style="94" customWidth="1"/>
    <col min="6" max="6" width="28.453125" style="94" customWidth="1"/>
    <col min="7" max="7" width="21.81640625" style="94" customWidth="1"/>
    <col min="8" max="8" width="20.7265625" style="94" customWidth="1"/>
    <col min="9" max="9" width="11.26953125" style="101" customWidth="1"/>
    <col min="10" max="10" width="8.81640625" style="101" customWidth="1"/>
    <col min="11" max="11" width="14.54296875" style="101" customWidth="1"/>
    <col min="12" max="12" width="31.1796875" style="94" customWidth="1"/>
    <col min="13" max="13" width="9.1796875" style="102"/>
    <col min="14" max="16384" width="9.1796875" style="94"/>
  </cols>
  <sheetData>
    <row r="4" spans="1:16" ht="20.25" customHeight="1">
      <c r="A4" s="93" t="s">
        <v>40</v>
      </c>
      <c r="B4" s="93" t="s">
        <v>41</v>
      </c>
      <c r="C4" s="93" t="s">
        <v>42</v>
      </c>
      <c r="D4" s="93" t="s">
        <v>43</v>
      </c>
      <c r="E4" s="93" t="s">
        <v>55</v>
      </c>
      <c r="F4" s="93" t="s">
        <v>23</v>
      </c>
      <c r="G4" s="93" t="s">
        <v>56</v>
      </c>
      <c r="H4" s="93" t="s">
        <v>44</v>
      </c>
      <c r="I4" s="93" t="s">
        <v>45</v>
      </c>
      <c r="J4" s="93" t="s">
        <v>46</v>
      </c>
      <c r="K4" s="93" t="s">
        <v>47</v>
      </c>
      <c r="L4" s="93" t="s">
        <v>58</v>
      </c>
      <c r="M4" s="123" t="s">
        <v>48</v>
      </c>
      <c r="N4" s="124"/>
      <c r="O4" s="124"/>
      <c r="P4" s="125"/>
    </row>
    <row r="5" spans="1:16" s="98" customFormat="1" ht="168" customHeight="1">
      <c r="A5" s="95">
        <f t="shared" ref="A5" si="0">ROW()-4</f>
        <v>1</v>
      </c>
      <c r="B5" s="95" t="s">
        <v>61</v>
      </c>
      <c r="C5" s="95" t="s">
        <v>62</v>
      </c>
      <c r="D5" s="108" t="s">
        <v>63</v>
      </c>
      <c r="E5" s="96" t="s">
        <v>64</v>
      </c>
      <c r="F5" s="96" t="s">
        <v>57</v>
      </c>
      <c r="G5" s="96" t="s">
        <v>65</v>
      </c>
      <c r="H5" s="97" t="s">
        <v>50</v>
      </c>
      <c r="I5" s="95">
        <v>352</v>
      </c>
      <c r="J5" s="95">
        <f>ROUNDUP(I5*10%,0)</f>
        <v>36</v>
      </c>
      <c r="K5" s="95">
        <f>I5+J5+2</f>
        <v>390</v>
      </c>
      <c r="L5" s="107"/>
      <c r="M5" s="126"/>
      <c r="N5" s="127"/>
      <c r="O5" s="127"/>
      <c r="P5" s="128"/>
    </row>
    <row r="6" spans="1:16" ht="20.25" customHeight="1">
      <c r="A6" s="129" t="s">
        <v>49</v>
      </c>
      <c r="B6" s="130"/>
      <c r="C6" s="130"/>
      <c r="D6" s="130"/>
      <c r="E6" s="130"/>
      <c r="F6" s="130"/>
      <c r="G6" s="130"/>
      <c r="H6" s="131"/>
      <c r="I6" s="99">
        <f>SUM(I5:I5)</f>
        <v>352</v>
      </c>
      <c r="J6" s="99">
        <f>SUM(J5:J5)</f>
        <v>36</v>
      </c>
      <c r="K6" s="99">
        <f>SUM(K5:K5)</f>
        <v>390</v>
      </c>
      <c r="L6" s="100"/>
      <c r="M6" s="132"/>
      <c r="N6" s="133"/>
      <c r="O6" s="133"/>
      <c r="P6" s="134"/>
    </row>
    <row r="8" spans="1:16" ht="20.25" customHeight="1">
      <c r="J8" s="101">
        <f>278-265</f>
        <v>13</v>
      </c>
    </row>
    <row r="13" spans="1:16" ht="20.25" customHeight="1">
      <c r="K13" s="101">
        <f>299-286</f>
        <v>13</v>
      </c>
    </row>
  </sheetData>
  <autoFilter ref="A4:P6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5"/>
    <mergeCell ref="A6:H6"/>
    <mergeCell ref="M6:P6"/>
  </mergeCells>
  <pageMargins left="0.25" right="0.25" top="0.75" bottom="0.75" header="0.3" footer="0.3"/>
  <pageSetup paperSize="9" scale="37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PO</vt:lpstr>
      <vt:lpstr>DETAIL 2</vt:lpstr>
      <vt:lpstr>'DETAIL 2'!Print_Area</vt:lpstr>
      <vt:lpstr>PO!Print_Area</vt:lpstr>
      <vt:lpstr>'DETAIL 2'!Print_Titles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2025-03-31T03:10:06Z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