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4-AW25/2-PRODUCTION/4-INTERNAL-PURCHASE-ORDER/4-2-TRIM-ORDER/TRIM-PO/DRAFT-PO/DROP 1/"/>
    </mc:Choice>
  </mc:AlternateContent>
  <xr:revisionPtr revIDLastSave="858" documentId="6_{13C73650-2F37-4722-8F0F-29C69CA899BB}" xr6:coauthVersionLast="47" xr6:coauthVersionMax="47" xr10:uidLastSave="{D8783114-0308-4FEA-9EA9-E4411B32F3AA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6" l="1"/>
  <c r="F20" i="2"/>
  <c r="I17" i="2"/>
  <c r="K6" i="6"/>
  <c r="K5" i="6" l="1"/>
  <c r="K7" i="6"/>
  <c r="K3" i="6"/>
  <c r="K8" i="6"/>
  <c r="I5" i="6"/>
  <c r="J5" i="6" s="1"/>
  <c r="I4" i="6"/>
  <c r="J4" i="6" s="1"/>
  <c r="I7" i="6"/>
  <c r="J7" i="6" s="1"/>
  <c r="I3" i="6"/>
  <c r="J3" i="6" s="1"/>
  <c r="I8" i="6"/>
  <c r="J8" i="6" s="1"/>
  <c r="I6" i="6"/>
  <c r="J6" i="6" s="1"/>
  <c r="L6" i="6" s="1"/>
  <c r="L8" i="6" l="1"/>
  <c r="L3" i="6"/>
  <c r="L7" i="6"/>
  <c r="L4" i="6"/>
  <c r="L5" i="6"/>
  <c r="I13" i="2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<sst xmlns="http://schemas.openxmlformats.org/spreadsheetml/2006/main" count="101" uniqueCount="80">
  <si>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</si>
  <si>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</si>
  <si>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</si>
  <si>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</si>
  <si>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</si>
  <si>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</si>
  <si>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</si>
  <si>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</si>
  <si>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</si>
  <si>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</si>
  <si>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</si>
  <si>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</si>
  <si>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</si>
  <si>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</si>
  <si>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</si>
  <si>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</si>
  <si>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</si>
  <si>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</si>
  <si>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</si>
  <si>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</si>
  <si>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</si>
  <si>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</si>
  <si>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</si>
  <si>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</si>
  <si>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</si>
  <si>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</si>
  <si>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</si>
  <si>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</si>
  <si>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</si>
  <si>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</si>
  <si>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</si>
  <si>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</si>
  <si>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</si>
  <si>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</si>
  <si>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</si>
  <si>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</si>
  <si>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</si>
  <si>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</si>
  <si>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</si>
  <si>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</si>
  <si>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</si>
  <si>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</si>
  <si>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</si>
  <si>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</si>
  <si>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</si>
  <si>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</si>
  <si>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</si>
  <si>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</si>
  <si>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</si>
  <si>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</si>
  <si>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</si>
  <si>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</si>
  <si>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</si>
  <si>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</si>
  <si>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</si>
  <si>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</si>
  <si>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</si>
  <si>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</si>
  <si>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</si>
  <si>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</si>
  <si>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</si>
  <si>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</si>
  <si>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MUL</t>
  </si>
  <si>
    <t>FW25 - DROP 1</t>
  </si>
  <si>
    <t>R12  FW25   G2887</t>
  </si>
  <si>
    <t>CXD01XXMULLRG</t>
  </si>
  <si>
    <t>5059526524274</t>
  </si>
  <si>
    <t>RCC x David Carson LS Tee</t>
  </si>
  <si>
    <t>CXD01XXMULMED</t>
  </si>
  <si>
    <t>5059526524267</t>
  </si>
  <si>
    <t>CXD01XXMULSML</t>
  </si>
  <si>
    <t>5059526524250</t>
  </si>
  <si>
    <t>CXD01XXMULXLG</t>
  </si>
  <si>
    <t>5059526524281</t>
  </si>
  <si>
    <t>CXD01XXMULXSM</t>
  </si>
  <si>
    <t>5059526524243</t>
  </si>
  <si>
    <t>CXD01XXMULXXL</t>
  </si>
  <si>
    <t>5059526524298</t>
  </si>
  <si>
    <t>C0046-LST036</t>
  </si>
  <si>
    <t>CXD01XX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</si>
</sst>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0" t="s">
        <v>6</v>
      </c>
      <c r="G5" s="111"/>
      <c r="H5" s="114" t="s">
        <v>37</v>
      </c>
      <c r="I5" s="115"/>
      <c r="J5" s="19"/>
      <c r="K5" s="19"/>
      <c r="L5" s="20"/>
      <c r="M5" s="21" t="s">
        <v>7</v>
      </c>
      <c r="N5" s="22">
        <v>45735</v>
      </c>
    </row>
    <row r="6" spans="1:21" ht="30.75" customHeight="1">
      <c r="A6" s="93" t="s">
        <v>8</v>
      </c>
      <c r="B6" s="23"/>
      <c r="D6" s="24"/>
      <c r="E6" s="18"/>
      <c r="F6" s="110" t="s">
        <v>9</v>
      </c>
      <c r="G6" s="111"/>
      <c r="H6" s="116" t="s">
        <v>63</v>
      </c>
      <c r="I6" s="117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09"/>
      <c r="C7" s="109"/>
      <c r="D7" s="26"/>
      <c r="E7" s="18"/>
      <c r="F7" s="110" t="s">
        <v>12</v>
      </c>
      <c r="G7" s="111"/>
      <c r="H7" s="112">
        <f>N5+20</f>
        <v>45755</v>
      </c>
      <c r="I7" s="113"/>
      <c r="J7" s="19"/>
      <c r="K7" s="19"/>
      <c r="L7" s="20"/>
      <c r="M7" s="21" t="s">
        <v>13</v>
      </c>
      <c r="N7" s="27" t="s">
        <v>64</v>
      </c>
    </row>
    <row r="8" spans="1:21" ht="30.75" customHeight="1">
      <c r="A8" s="94" t="s">
        <v>14</v>
      </c>
      <c r="B8" s="121"/>
      <c r="C8" s="121"/>
      <c r="D8" s="28"/>
      <c r="E8" s="18"/>
      <c r="F8" s="110" t="s">
        <v>15</v>
      </c>
      <c r="G8" s="111"/>
      <c r="H8" s="112">
        <f>N5+30</f>
        <v>45765</v>
      </c>
      <c r="I8" s="113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930</v>
      </c>
      <c r="J11" s="41">
        <v>0</v>
      </c>
      <c r="K11" s="41">
        <f t="shared" ref="K11" si="0">I11-J11</f>
        <v>930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930</v>
      </c>
      <c r="J13" s="61"/>
      <c r="K13" s="60">
        <f>SUM(K11:K12)</f>
        <v>930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9" t="s">
        <v>31</v>
      </c>
      <c r="B15" s="119"/>
      <c r="C15" s="70"/>
      <c r="D15" s="71"/>
      <c r="E15" s="120" t="s">
        <v>32</v>
      </c>
      <c r="F15" s="120"/>
      <c r="G15" s="120"/>
      <c r="H15" s="72"/>
      <c r="I15" s="73"/>
      <c r="J15" s="73"/>
      <c r="K15" s="73"/>
      <c r="L15" s="118" t="s">
        <v>33</v>
      </c>
      <c r="M15" s="118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I11-42</f>
        <v>888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  <mergeCell ref="H6:I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2:L9"/>
  <sheetViews>
    <sheetView view="pageBreakPreview" zoomScale="85" zoomScaleNormal="100" zoomScaleSheetLayoutView="85" workbookViewId="0">
      <selection activeCell="L3" sqref="L3:L8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79</v>
      </c>
      <c r="C3" s="107" t="s">
        <v>74</v>
      </c>
      <c r="D3" s="107" t="s">
        <v>75</v>
      </c>
      <c r="E3" s="108" t="s">
        <v>67</v>
      </c>
      <c r="F3" s="107" t="s">
        <v>62</v>
      </c>
      <c r="G3" s="107" t="s">
        <v>52</v>
      </c>
      <c r="H3" s="106">
        <v>23</v>
      </c>
      <c r="I3" s="106">
        <f>ROUNDUP(H3*30%,0)</f>
        <v>7</v>
      </c>
      <c r="J3" s="106">
        <f>SUM(H3:I3)*2</f>
        <v>60</v>
      </c>
      <c r="K3" s="106">
        <f>ROUNDUP((H3/50)*2,0)</f>
        <v>1</v>
      </c>
      <c r="L3" s="106">
        <f>J3+K3</f>
        <v>61</v>
      </c>
    </row>
    <row r="4" spans="1:12" s="106" customFormat="1" ht="43" customHeight="1">
      <c r="A4" s="106" t="s">
        <v>78</v>
      </c>
      <c r="B4" s="106" t="s">
        <v>79</v>
      </c>
      <c r="C4" s="107" t="s">
        <v>70</v>
      </c>
      <c r="D4" s="107" t="s">
        <v>71</v>
      </c>
      <c r="E4" s="108" t="s">
        <v>67</v>
      </c>
      <c r="F4" s="107" t="s">
        <v>62</v>
      </c>
      <c r="G4" s="107" t="s">
        <v>50</v>
      </c>
      <c r="H4" s="106">
        <v>68</v>
      </c>
      <c r="I4" s="106">
        <f>ROUNDUP(H4*30%,0)</f>
        <v>21</v>
      </c>
      <c r="J4" s="106">
        <f>SUM(H4:I4)*2</f>
        <v>178</v>
      </c>
      <c r="K4" s="106">
        <f>ROUNDUP((H4/50)*2,0)</f>
        <v>3</v>
      </c>
      <c r="L4" s="106">
        <f>J4+K4</f>
        <v>181</v>
      </c>
    </row>
    <row r="5" spans="1:12" s="106" customFormat="1" ht="43" customHeight="1">
      <c r="A5" s="106" t="s">
        <v>78</v>
      </c>
      <c r="B5" s="106" t="s">
        <v>79</v>
      </c>
      <c r="C5" s="107" t="s">
        <v>68</v>
      </c>
      <c r="D5" s="107" t="s">
        <v>69</v>
      </c>
      <c r="E5" s="108" t="s">
        <v>67</v>
      </c>
      <c r="F5" s="107" t="s">
        <v>62</v>
      </c>
      <c r="G5" s="107" t="s">
        <v>49</v>
      </c>
      <c r="H5" s="106">
        <v>111</v>
      </c>
      <c r="I5" s="106">
        <f t="shared" ref="I5:I8" si="0">ROUNDUP(H5*30%,0)</f>
        <v>34</v>
      </c>
      <c r="J5" s="106">
        <f t="shared" ref="J5:J8" si="1">SUM(H5:I5)*2</f>
        <v>290</v>
      </c>
      <c r="K5" s="106">
        <f t="shared" ref="K5:K8" si="2">ROUNDUP((H5/50)*2,0)</f>
        <v>5</v>
      </c>
      <c r="L5" s="106">
        <f t="shared" ref="L5:L8" si="3">J5+K5</f>
        <v>295</v>
      </c>
    </row>
    <row r="6" spans="1:12" s="106" customFormat="1" ht="43" customHeight="1">
      <c r="A6" s="106" t="s">
        <v>78</v>
      </c>
      <c r="B6" s="106" t="s">
        <v>79</v>
      </c>
      <c r="C6" s="107" t="s">
        <v>65</v>
      </c>
      <c r="D6" s="107" t="s">
        <v>66</v>
      </c>
      <c r="E6" s="108" t="s">
        <v>67</v>
      </c>
      <c r="F6" s="107" t="s">
        <v>62</v>
      </c>
      <c r="G6" s="107" t="s">
        <v>48</v>
      </c>
      <c r="H6" s="106">
        <v>98</v>
      </c>
      <c r="I6" s="106">
        <f>ROUNDUP(H6*30%,0)</f>
        <v>30</v>
      </c>
      <c r="J6" s="106">
        <f>SUM(H6:I6)*2</f>
        <v>256</v>
      </c>
      <c r="K6" s="106">
        <f>ROUNDUP((H6/50)*2,0)</f>
        <v>4</v>
      </c>
      <c r="L6" s="106">
        <f>J6+K6</f>
        <v>260</v>
      </c>
    </row>
    <row r="7" spans="1:12" s="106" customFormat="1" ht="43" customHeight="1">
      <c r="A7" s="106" t="s">
        <v>78</v>
      </c>
      <c r="B7" s="106" t="s">
        <v>79</v>
      </c>
      <c r="C7" s="107" t="s">
        <v>72</v>
      </c>
      <c r="D7" s="107" t="s">
        <v>73</v>
      </c>
      <c r="E7" s="108" t="s">
        <v>67</v>
      </c>
      <c r="F7" s="107" t="s">
        <v>62</v>
      </c>
      <c r="G7" s="107" t="s">
        <v>51</v>
      </c>
      <c r="H7" s="106">
        <v>40</v>
      </c>
      <c r="I7" s="106">
        <f t="shared" si="0"/>
        <v>12</v>
      </c>
      <c r="J7" s="106">
        <f t="shared" si="1"/>
        <v>104</v>
      </c>
      <c r="K7" s="106">
        <f t="shared" si="2"/>
        <v>2</v>
      </c>
      <c r="L7" s="106">
        <f t="shared" si="3"/>
        <v>106</v>
      </c>
    </row>
    <row r="8" spans="1:12" s="106" customFormat="1" ht="43" customHeight="1">
      <c r="A8" s="106" t="s">
        <v>78</v>
      </c>
      <c r="B8" s="106" t="s">
        <v>79</v>
      </c>
      <c r="C8" s="107" t="s">
        <v>76</v>
      </c>
      <c r="D8" s="107" t="s">
        <v>77</v>
      </c>
      <c r="E8" s="108" t="s">
        <v>67</v>
      </c>
      <c r="F8" s="107" t="s">
        <v>62</v>
      </c>
      <c r="G8" s="107" t="s">
        <v>53</v>
      </c>
      <c r="H8" s="106">
        <v>10</v>
      </c>
      <c r="I8" s="106">
        <f t="shared" si="0"/>
        <v>3</v>
      </c>
      <c r="J8" s="106">
        <f t="shared" si="1"/>
        <v>26</v>
      </c>
      <c r="K8" s="106">
        <f t="shared" si="2"/>
        <v>1</v>
      </c>
      <c r="L8" s="106">
        <f t="shared" si="3"/>
        <v>27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Barcodes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2025-03-31T03:06:47Z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