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6-AW26/2-PRODUCTION/4-INTERNAL-PURCHASE-ORDER/4-2-TRIM-ORDER/TRIM-PO/DRAFT-PO/"/>
    </mc:Choice>
  </mc:AlternateContent>
  <xr:revisionPtr revIDLastSave="1066" documentId="6_{13C73650-2F37-4722-8F0F-29C69CA899BB}" xr6:coauthVersionLast="47" xr6:coauthVersionMax="47" xr10:uidLastSave="{10C99067-D547-40DC-AE5B-3001538629D1}"/>
  <bookViews>
    <workbookView xWindow="-110" yWindow="-110" windowWidth="19420" windowHeight="10300" activeTab="1" xr2:uid="{00000000-000D-0000-FFFF-FFFF00000000}"/>
  </bookViews>
  <sheets>
    <sheet name="PO" sheetId="2" r:id="rId1"/>
    <sheet name="Barcodes" sheetId="6" r:id="rId2"/>
  </sheets>
  <definedNames>
    <definedName name="_xlnm._FilterDatabase" localSheetId="1" hidden="1">Barcodes!$A$2:$P$8</definedName>
    <definedName name="BARCODE">#REF!</definedName>
    <definedName name="COLOR">#REF!</definedName>
    <definedName name="_xlnm.Print_Area" localSheetId="1">Barcodes!$A$1:$L$8</definedName>
    <definedName name="_xlnm.Print_Area" localSheetId="0">PO!$A$1:$N$15</definedName>
    <definedName name="_xlnm.Print_Titles" localSheetId="0">PO!$4:$10</definedName>
    <definedName name="S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6" l="1"/>
  <c r="K8" i="6"/>
  <c r="K4" i="6"/>
  <c r="K5" i="6"/>
  <c r="K6" i="6"/>
  <c r="K3" i="6"/>
  <c r="I4" i="6"/>
  <c r="I5" i="6"/>
  <c r="I6" i="6"/>
  <c r="I7" i="6"/>
  <c r="I8" i="6"/>
  <c r="I3" i="6"/>
  <c r="I17" i="2" l="1"/>
  <c r="I13" i="2"/>
  <c r="J5" i="6"/>
  <c r="J6" i="6"/>
  <c r="J7" i="6"/>
  <c r="J8" i="6"/>
  <c r="J4" i="6"/>
  <c r="L6" i="6" l="1"/>
  <c r="L5" i="6"/>
  <c r="L7" i="6"/>
  <c r="L8" i="6"/>
  <c r="I18" i="2"/>
  <c r="F20" i="2"/>
  <c r="J3" i="6" l="1"/>
  <c r="L3" i="6" s="1"/>
  <c r="L4" i="6" l="1"/>
  <c r="L1" i="6" s="1"/>
  <c r="H8" i="2"/>
  <c r="H7" i="2" l="1"/>
  <c r="K11" i="2" l="1"/>
  <c r="M11" i="2" l="1"/>
  <c r="M13" i="2" l="1"/>
  <c r="K13" i="2"/>
</calcChain>
</file>

<file path=xl/sharedStrings.xml><?xml version="1.0" encoding="utf-8"?>
<sst xmlns="http://schemas.openxmlformats.org/spreadsheetml/2006/main" count="101" uniqueCount="80">
  <si>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</si>
  <si>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</si>
  <si>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</si>
  <si>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</si>
  <si>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</si>
  <si>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</si>
  <si>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</si>
  <si>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</si>
  <si>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</si>
  <si>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</si>
  <si>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</si>
  <si>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</si>
  <si>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</si>
  <si>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</si>
  <si>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</si>
  <si>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</si>
  <si>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</si>
  <si>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</si>
  <si>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</si>
  <si>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</si>
  <si>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</si>
  <si>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</si>
  <si>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</si>
  <si>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</si>
  <si>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</si>
  <si>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</si>
  <si>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</si>
  <si>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</si>
  <si>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</si>
  <si>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</si>
  <si>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</si>
  <si>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</si>
  <si>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</si>
  <si>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</si>
  <si>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</si>
  <si>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</si>
  <si>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NOMINATED SUPPLIER</t>
  </si>
  <si>
    <t>RAPHA</t>
  </si>
  <si>
    <t>THANH QUÝ / QUỲNH</t>
  </si>
  <si>
    <t>RAPHA
ADH1</t>
  </si>
  <si>
    <t>WHITE/BLACK</t>
  </si>
  <si>
    <t>ALL STYLES</t>
  </si>
  <si>
    <t>Barcode
Sticker RAPHA
ADH1</t>
  </si>
  <si>
    <t>SKU</t>
  </si>
  <si>
    <t>BARCODE</t>
  </si>
  <si>
    <t>NAME</t>
  </si>
  <si>
    <t>COLOUR</t>
  </si>
  <si>
    <t>SIZE</t>
  </si>
  <si>
    <t>LRG</t>
  </si>
  <si>
    <t>MED</t>
  </si>
  <si>
    <t>SML</t>
  </si>
  <si>
    <t>XLG</t>
  </si>
  <si>
    <t>XSM</t>
  </si>
  <si>
    <t>XXL</t>
  </si>
  <si>
    <t>QTY</t>
  </si>
  <si>
    <t>Byways</t>
  </si>
  <si>
    <t>EXTRA</t>
  </si>
  <si>
    <t>ORDER NUMBER</t>
  </si>
  <si>
    <t>UA STYLE</t>
  </si>
  <si>
    <t>STICKER FOR POLY BAG + HANGTAG</t>
  </si>
  <si>
    <t>STICKER FOR CARTON</t>
  </si>
  <si>
    <t>TOTAL ORDER</t>
  </si>
  <si>
    <t>AW26 - NOVANTASEI</t>
  </si>
  <si>
    <t>R12  AW26   G2988</t>
  </si>
  <si>
    <t>DHA01XXBFNLRG</t>
  </si>
  <si>
    <t>5059526576310</t>
  </si>
  <si>
    <t>Cotton Sweatshirt - Novantasei</t>
  </si>
  <si>
    <t>BFN</t>
  </si>
  <si>
    <t>DHA01XXBFNMED</t>
  </si>
  <si>
    <t>5059526576303</t>
  </si>
  <si>
    <t>DHA01XXBFNSML</t>
  </si>
  <si>
    <t>5059526576297</t>
  </si>
  <si>
    <t>DHA01XXBFNXLG</t>
  </si>
  <si>
    <t>5059526576327</t>
  </si>
  <si>
    <t>DHA01XXBFNXSM</t>
  </si>
  <si>
    <t>5059526576280</t>
  </si>
  <si>
    <t>DHA01XXBFNXXL</t>
  </si>
  <si>
    <t>5059526576334</t>
  </si>
  <si>
    <t>C0046-CRW159</t>
  </si>
  <si>
    <t>DHA01XXBFN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</si>
</sst>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0"/>
      <color rgb="FF000000"/>
      <name val="Adobe Caslon Pro"/>
    </font>
    <font>
      <sz val="12"/>
      <color theme="1"/>
      <name val="Calibri"/>
      <family val="2"/>
      <scheme val="minor"/>
    </font>
    <font>
      <sz val="12"/>
      <color rgb="FF000000"/>
      <name val="Adobe Caslon Pro"/>
    </font>
    <font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9A9A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</cellStyleXfs>
  <cellXfs count="123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19" fillId="0" borderId="1" xfId="11" applyFont="1" applyBorder="1" applyAlignment="1">
      <alignment horizontal="center" vertical="center" wrapText="1"/>
    </xf>
    <xf numFmtId="166" fontId="8" fillId="0" borderId="12" xfId="5" applyNumberFormat="1" applyFont="1" applyFill="1" applyBorder="1" applyAlignment="1">
      <alignment horizontal="center" vertical="center" wrapText="1"/>
    </xf>
    <xf numFmtId="49" fontId="20" fillId="9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49" fontId="20" fillId="10" borderId="0" xfId="0" applyNumberFormat="1" applyFont="1" applyFill="1" applyAlignment="1">
      <alignment vertical="center" wrapText="1"/>
    </xf>
    <xf numFmtId="49" fontId="20" fillId="11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1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22" fillId="0" borderId="0" xfId="0" applyNumberFormat="1" applyFont="1" applyAlignment="1">
      <alignment vertical="center" wrapText="1"/>
    </xf>
    <xf numFmtId="0" fontId="6" fillId="4" borderId="4" xfId="6" applyFont="1" applyFill="1" applyBorder="1" applyAlignment="1">
      <alignment vertical="center"/>
    </xf>
    <xf numFmtId="0" fontId="6" fillId="4" borderId="5" xfId="6" applyFont="1" applyFill="1" applyBorder="1" applyAlignment="1">
      <alignment vertical="center"/>
    </xf>
    <xf numFmtId="0" fontId="23" fillId="0" borderId="0" xfId="0" applyFont="1"/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103909</xdr:colOff>
      <xdr:row>10</xdr:row>
      <xdr:rowOff>346363</xdr:rowOff>
    </xdr:from>
    <xdr:ext cx="1920389" cy="2147455"/>
    <xdr:pic>
      <xdr:nvPicPr>
        <xdr:cNvPr id="3" name="Picture 2">
          <a:extLst>
            <a:ext uri="{FF2B5EF4-FFF2-40B4-BE49-F238E27FC236}">
              <a16:creationId xmlns:a16="http://schemas.microsoft.com/office/drawing/2014/main" id="{E51993D8-A846-456C-8459-790C7C0B1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2136" y="4433454"/>
          <a:ext cx="1920389" cy="21474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0"/>
  <sheetViews>
    <sheetView view="pageBreakPreview" topLeftCell="A4" zoomScale="55" zoomScaleNormal="55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21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21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21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21" ht="10.15" customHeight="1">
      <c r="A4" s="90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21" ht="30.75" customHeight="1">
      <c r="A5" s="92" t="s">
        <v>5</v>
      </c>
      <c r="C5" s="97" t="s">
        <v>55</v>
      </c>
      <c r="D5" s="17"/>
      <c r="E5" s="18"/>
      <c r="F5" s="113" t="s">
        <v>6</v>
      </c>
      <c r="G5" s="114"/>
      <c r="H5" s="117" t="s">
        <v>37</v>
      </c>
      <c r="I5" s="118"/>
      <c r="J5" s="19"/>
      <c r="K5" s="19"/>
      <c r="L5" s="20"/>
      <c r="M5" s="21" t="s">
        <v>7</v>
      </c>
      <c r="N5" s="22">
        <v>45989</v>
      </c>
    </row>
    <row r="6" spans="1:21" ht="30.75" customHeight="1">
      <c r="A6" s="93" t="s">
        <v>8</v>
      </c>
      <c r="B6" s="23"/>
      <c r="D6" s="24"/>
      <c r="E6" s="18"/>
      <c r="F6" s="113" t="s">
        <v>9</v>
      </c>
      <c r="G6" s="114"/>
      <c r="H6" s="109" t="s">
        <v>62</v>
      </c>
      <c r="I6" s="110"/>
      <c r="J6" s="19"/>
      <c r="K6" s="19"/>
      <c r="L6" s="20"/>
      <c r="M6" s="21" t="s">
        <v>10</v>
      </c>
      <c r="N6" s="25"/>
    </row>
    <row r="7" spans="1:21" ht="30.75" customHeight="1">
      <c r="A7" s="93" t="s">
        <v>11</v>
      </c>
      <c r="B7" s="112"/>
      <c r="C7" s="112"/>
      <c r="D7" s="26"/>
      <c r="E7" s="18"/>
      <c r="F7" s="113" t="s">
        <v>12</v>
      </c>
      <c r="G7" s="114"/>
      <c r="H7" s="115">
        <f>N5+20</f>
        <v>46009</v>
      </c>
      <c r="I7" s="116"/>
      <c r="J7" s="19"/>
      <c r="K7" s="19"/>
      <c r="L7" s="20"/>
      <c r="M7" s="21" t="s">
        <v>13</v>
      </c>
      <c r="N7" s="27" t="s">
        <v>63</v>
      </c>
    </row>
    <row r="8" spans="1:21" ht="30.75" customHeight="1">
      <c r="A8" s="94" t="s">
        <v>14</v>
      </c>
      <c r="B8" s="122"/>
      <c r="C8" s="122"/>
      <c r="D8" s="28"/>
      <c r="E8" s="18"/>
      <c r="F8" s="113" t="s">
        <v>15</v>
      </c>
      <c r="G8" s="114"/>
      <c r="H8" s="115">
        <f>N5+30</f>
        <v>46019</v>
      </c>
      <c r="I8" s="116"/>
      <c r="J8" s="29"/>
      <c r="K8" s="29"/>
      <c r="L8" s="20"/>
      <c r="M8" s="21" t="s">
        <v>16</v>
      </c>
      <c r="N8" s="30" t="s">
        <v>38</v>
      </c>
      <c r="O8" s="31"/>
      <c r="P8" s="31"/>
    </row>
    <row r="9" spans="1:21" ht="5.65" customHeight="1">
      <c r="A9" s="95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21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21" ht="232.5" customHeight="1">
      <c r="A11" s="88" t="s">
        <v>41</v>
      </c>
      <c r="B11" s="88"/>
      <c r="C11" s="43" t="s">
        <v>42</v>
      </c>
      <c r="D11" s="45" t="s">
        <v>36</v>
      </c>
      <c r="E11" s="45" t="s">
        <v>36</v>
      </c>
      <c r="F11" s="44" t="s">
        <v>39</v>
      </c>
      <c r="G11" s="46" t="s">
        <v>40</v>
      </c>
      <c r="H11" s="47" t="s">
        <v>35</v>
      </c>
      <c r="I11" s="98">
        <v>850</v>
      </c>
      <c r="J11" s="41">
        <v>0</v>
      </c>
      <c r="K11" s="41">
        <f t="shared" ref="K11" si="0">I11-J11</f>
        <v>850</v>
      </c>
      <c r="L11" s="89">
        <v>0</v>
      </c>
      <c r="M11" s="42">
        <f t="shared" ref="M11" si="1">K11*L11</f>
        <v>0</v>
      </c>
      <c r="N11" s="99"/>
      <c r="P11" s="7">
        <v>3654</v>
      </c>
      <c r="Q11" s="7">
        <v>10793</v>
      </c>
      <c r="R11" s="7">
        <v>20547</v>
      </c>
      <c r="S11" s="7">
        <v>17187</v>
      </c>
      <c r="T11" s="7">
        <v>8414</v>
      </c>
      <c r="U11" s="7">
        <v>2511</v>
      </c>
    </row>
    <row r="12" spans="1:21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21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>
        <f>SUM(I11:I12)</f>
        <v>850</v>
      </c>
      <c r="J13" s="61"/>
      <c r="K13" s="60">
        <f>SUM(K11:K12)</f>
        <v>850</v>
      </c>
      <c r="L13" s="62"/>
      <c r="M13" s="63">
        <f>SUM(M11:M12)</f>
        <v>0</v>
      </c>
      <c r="N13" s="64"/>
    </row>
    <row r="14" spans="1:21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21" ht="21.75" customHeight="1">
      <c r="A15" s="120" t="s">
        <v>31</v>
      </c>
      <c r="B15" s="120"/>
      <c r="C15" s="70"/>
      <c r="D15" s="71"/>
      <c r="E15" s="121" t="s">
        <v>32</v>
      </c>
      <c r="F15" s="121"/>
      <c r="G15" s="121"/>
      <c r="H15" s="72"/>
      <c r="I15" s="73"/>
      <c r="J15" s="73"/>
      <c r="K15" s="73"/>
      <c r="L15" s="119" t="s">
        <v>33</v>
      </c>
      <c r="M15" s="119"/>
      <c r="N15" s="64"/>
    </row>
    <row r="16" spans="1:21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>
        <f>I11-56</f>
        <v>794</v>
      </c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>
        <f>3637+930</f>
        <v>4567</v>
      </c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>
      <c r="F20" s="7">
        <f>306*0.6</f>
        <v>183.6</v>
      </c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2">
    <mergeCell ref="F8:G8"/>
    <mergeCell ref="H8:I8"/>
    <mergeCell ref="L15:M15"/>
    <mergeCell ref="A15:B15"/>
    <mergeCell ref="E15:G15"/>
    <mergeCell ref="B8:C8"/>
    <mergeCell ref="B7:C7"/>
    <mergeCell ref="F7:G7"/>
    <mergeCell ref="H7:I7"/>
    <mergeCell ref="F5:G5"/>
    <mergeCell ref="H5:I5"/>
    <mergeCell ref="F6:G6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06A2-5B37-4728-9476-8761A9203495}">
  <dimension ref="A1:L10"/>
  <sheetViews>
    <sheetView tabSelected="1" view="pageBreakPreview" zoomScale="85" zoomScaleNormal="100" zoomScaleSheetLayoutView="85" workbookViewId="0">
      <selection activeCell="I3" sqref="I3"/>
    </sheetView>
  </sheetViews>
  <sheetFormatPr defaultRowHeight="14.5"/>
  <cols>
    <col min="1" max="1" width="20" customWidth="1"/>
    <col min="2" max="2" width="15" customWidth="1"/>
    <col min="3" max="3" width="21.1796875" customWidth="1"/>
    <col min="4" max="4" width="19.7265625" customWidth="1"/>
    <col min="5" max="5" width="28.453125" style="105" customWidth="1"/>
    <col min="6" max="6" width="15.453125" customWidth="1"/>
    <col min="7" max="7" width="13.81640625" customWidth="1"/>
    <col min="8" max="12" width="10.26953125" customWidth="1"/>
  </cols>
  <sheetData>
    <row r="1" spans="1:12">
      <c r="L1">
        <f>SUBTOTAL(9,L3:L8)</f>
        <v>850</v>
      </c>
    </row>
    <row r="2" spans="1:12" s="101" customFormat="1" ht="51.75" customHeight="1">
      <c r="A2" s="103" t="s">
        <v>58</v>
      </c>
      <c r="B2" s="103" t="s">
        <v>57</v>
      </c>
      <c r="C2" s="102" t="s">
        <v>43</v>
      </c>
      <c r="D2" s="102" t="s">
        <v>44</v>
      </c>
      <c r="E2" s="102" t="s">
        <v>45</v>
      </c>
      <c r="F2" s="102" t="s">
        <v>46</v>
      </c>
      <c r="G2" s="102" t="s">
        <v>47</v>
      </c>
      <c r="H2" s="100" t="s">
        <v>54</v>
      </c>
      <c r="I2" s="100" t="s">
        <v>56</v>
      </c>
      <c r="J2" s="100" t="s">
        <v>59</v>
      </c>
      <c r="K2" s="100" t="s">
        <v>60</v>
      </c>
      <c r="L2" s="102" t="s">
        <v>61</v>
      </c>
    </row>
    <row r="3" spans="1:12" s="106" customFormat="1" ht="43" customHeight="1">
      <c r="A3" s="106" t="s">
        <v>78</v>
      </c>
      <c r="B3" s="106" t="s">
        <v>79</v>
      </c>
      <c r="C3" s="107" t="s">
        <v>64</v>
      </c>
      <c r="D3" s="107" t="s">
        <v>65</v>
      </c>
      <c r="E3" s="108" t="s">
        <v>66</v>
      </c>
      <c r="F3" s="107" t="s">
        <v>67</v>
      </c>
      <c r="G3" s="107" t="s">
        <v>48</v>
      </c>
      <c r="H3" s="106">
        <v>89</v>
      </c>
      <c r="I3" s="106">
        <f>ROUNDUP(H3*20%,0)</f>
        <v>18</v>
      </c>
      <c r="J3" s="106">
        <f>SUM(H3:I3)*2</f>
        <v>214</v>
      </c>
      <c r="K3" s="106">
        <f>ROUNDUP((H3/9),0)</f>
        <v>10</v>
      </c>
      <c r="L3" s="106">
        <f>J3+K3</f>
        <v>224</v>
      </c>
    </row>
    <row r="4" spans="1:12" s="106" customFormat="1" ht="43" customHeight="1">
      <c r="A4" s="106" t="s">
        <v>78</v>
      </c>
      <c r="B4" s="106" t="s">
        <v>79</v>
      </c>
      <c r="C4" s="107" t="s">
        <v>68</v>
      </c>
      <c r="D4" s="107" t="s">
        <v>69</v>
      </c>
      <c r="E4" s="108" t="s">
        <v>66</v>
      </c>
      <c r="F4" s="107" t="s">
        <v>67</v>
      </c>
      <c r="G4" s="107" t="s">
        <v>49</v>
      </c>
      <c r="H4" s="106">
        <v>113</v>
      </c>
      <c r="I4" s="106">
        <f t="shared" ref="I4:I8" si="0">ROUNDUP(H4*20%,0)</f>
        <v>23</v>
      </c>
      <c r="J4" s="106">
        <f>SUM(H4:I4)*2</f>
        <v>272</v>
      </c>
      <c r="K4" s="106">
        <f t="shared" ref="K4:K8" si="1">ROUNDUP((H4/9),0)</f>
        <v>13</v>
      </c>
      <c r="L4" s="106">
        <f>J4+K4</f>
        <v>285</v>
      </c>
    </row>
    <row r="5" spans="1:12" s="106" customFormat="1" ht="43" customHeight="1">
      <c r="A5" s="106" t="s">
        <v>78</v>
      </c>
      <c r="B5" s="106" t="s">
        <v>79</v>
      </c>
      <c r="C5" s="107" t="s">
        <v>70</v>
      </c>
      <c r="D5" s="107" t="s">
        <v>71</v>
      </c>
      <c r="E5" s="108" t="s">
        <v>66</v>
      </c>
      <c r="F5" s="107" t="s">
        <v>67</v>
      </c>
      <c r="G5" s="107" t="s">
        <v>50</v>
      </c>
      <c r="H5" s="106">
        <v>56</v>
      </c>
      <c r="I5" s="106">
        <f t="shared" si="0"/>
        <v>12</v>
      </c>
      <c r="J5" s="106">
        <f t="shared" ref="J5:J8" si="2">SUM(H5:I5)*2</f>
        <v>136</v>
      </c>
      <c r="K5" s="106">
        <f t="shared" si="1"/>
        <v>7</v>
      </c>
      <c r="L5" s="106">
        <f t="shared" ref="L5:L8" si="3">J5+K5</f>
        <v>143</v>
      </c>
    </row>
    <row r="6" spans="1:12" s="106" customFormat="1" ht="43" customHeight="1">
      <c r="A6" s="106" t="s">
        <v>78</v>
      </c>
      <c r="B6" s="106" t="s">
        <v>79</v>
      </c>
      <c r="C6" s="107" t="s">
        <v>72</v>
      </c>
      <c r="D6" s="107" t="s">
        <v>73</v>
      </c>
      <c r="E6" s="108" t="s">
        <v>66</v>
      </c>
      <c r="F6" s="107" t="s">
        <v>67</v>
      </c>
      <c r="G6" s="107" t="s">
        <v>51</v>
      </c>
      <c r="H6" s="106">
        <v>48</v>
      </c>
      <c r="I6" s="106">
        <f t="shared" si="0"/>
        <v>10</v>
      </c>
      <c r="J6" s="106">
        <f t="shared" si="2"/>
        <v>116</v>
      </c>
      <c r="K6" s="106">
        <f t="shared" si="1"/>
        <v>6</v>
      </c>
      <c r="L6" s="106">
        <f t="shared" si="3"/>
        <v>122</v>
      </c>
    </row>
    <row r="7" spans="1:12" s="106" customFormat="1" ht="43" customHeight="1">
      <c r="A7" s="106" t="s">
        <v>78</v>
      </c>
      <c r="B7" s="106" t="s">
        <v>79</v>
      </c>
      <c r="C7" s="107" t="s">
        <v>74</v>
      </c>
      <c r="D7" s="107" t="s">
        <v>75</v>
      </c>
      <c r="E7" s="108" t="s">
        <v>66</v>
      </c>
      <c r="F7" s="107" t="s">
        <v>67</v>
      </c>
      <c r="G7" s="107" t="s">
        <v>52</v>
      </c>
      <c r="H7" s="106">
        <v>12</v>
      </c>
      <c r="I7" s="106">
        <f t="shared" si="0"/>
        <v>3</v>
      </c>
      <c r="J7" s="106">
        <f t="shared" si="2"/>
        <v>30</v>
      </c>
      <c r="K7" s="106">
        <f>ROUNDUP((H7/9),0)+1</f>
        <v>3</v>
      </c>
      <c r="L7" s="106">
        <f t="shared" si="3"/>
        <v>33</v>
      </c>
    </row>
    <row r="8" spans="1:12" s="106" customFormat="1" ht="43" customHeight="1">
      <c r="A8" s="106" t="s">
        <v>78</v>
      </c>
      <c r="B8" s="106" t="s">
        <v>79</v>
      </c>
      <c r="C8" s="107" t="s">
        <v>76</v>
      </c>
      <c r="D8" s="107" t="s">
        <v>77</v>
      </c>
      <c r="E8" s="108" t="s">
        <v>66</v>
      </c>
      <c r="F8" s="107" t="s">
        <v>67</v>
      </c>
      <c r="G8" s="107" t="s">
        <v>53</v>
      </c>
      <c r="H8" s="106">
        <v>16</v>
      </c>
      <c r="I8" s="106">
        <f t="shared" si="0"/>
        <v>4</v>
      </c>
      <c r="J8" s="106">
        <f t="shared" si="2"/>
        <v>40</v>
      </c>
      <c r="K8" s="106">
        <f>ROUNDUP((H8/9),0)+1</f>
        <v>3</v>
      </c>
      <c r="L8" s="106">
        <f t="shared" si="3"/>
        <v>43</v>
      </c>
    </row>
    <row r="9" spans="1:12" s="104" customFormat="1">
      <c r="E9" s="101"/>
    </row>
    <row r="10" spans="1:12" ht="23.5">
      <c r="K10" s="111"/>
    </row>
  </sheetData>
  <autoFilter ref="A2:P8" xr:uid="{845806A2-5B37-4728-9476-8761A9203495}"/>
  <pageMargins left="0.7" right="0.7" top="0.75" bottom="0.75" header="0.3" footer="0.3"/>
  <pageSetup paperSize="9" scale="67" orientation="landscape" r:id="rId1"/>
  <headerFooter>
    <oddHeader>&amp;BBarcodes&amp;B</oddHeader>
    <evenHeader>&amp;D
RAPHARACING\RACHEL.GRAHAM
Page 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61E40-7882-4F17-BE2D-935DE1885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PO</vt:lpstr>
      <vt:lpstr>Barcodes</vt:lpstr>
      <vt:lpstr>Barcodes!Print_Area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2025-03-11T09:14:05Z</cp:lastPrinted>
  <dcterms:created xsi:type="dcterms:W3CDTF">2020-11-11T02:21:38Z</dcterms:created>
  <dcterms:modified xsi:type="dcterms:W3CDTF">2025-12-02T02:25:00Z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