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2-STYLE-FILE/6. SPEC/"/>
    </mc:Choice>
  </mc:AlternateContent>
  <xr:revisionPtr revIDLastSave="1" documentId="13_ncr:1_{57DFD062-858E-46AA-95DA-52A289846166}" xr6:coauthVersionLast="47" xr6:coauthVersionMax="47" xr10:uidLastSave="{ECAFB660-E907-4E0C-9F9C-813AB783B915}"/>
  <bookViews>
    <workbookView xWindow="-110" yWindow="-110" windowWidth="19420" windowHeight="10300" xr2:uid="{C8961F37-00C1-4BA8-9AB1-45EB9A6809A9}"/>
  </bookViews>
  <sheets>
    <sheet name="BULK SPEC (cm)" sheetId="3" r:id="rId1"/>
    <sheet name="BULK SPEC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 localSheetId="1">'[1]Raw material movement'!#REF!</definedName>
    <definedName name="____SCM40" localSheetId="0">'[1]Raw material movement'!#REF!</definedName>
    <definedName name="____SCM40">'[1]Raw material movement'!#REF!</definedName>
    <definedName name="___2021" localSheetId="1" hidden="1">{"'Sheet1'!$L$16"}</definedName>
    <definedName name="___2021" localSheetId="0" hidden="1">{"'Sheet1'!$L$16"}</definedName>
    <definedName name="___2021" hidden="1">{"'Sheet1'!$L$16"}</definedName>
    <definedName name="___SCM40">'[2]Raw material movement'!#REF!</definedName>
    <definedName name="__IntlFixup" hidden="1">TRUE</definedName>
    <definedName name="__NSO2" localSheetId="1" hidden="1">{"'Sheet1'!$L$16"}</definedName>
    <definedName name="__NSO2" localSheetId="0" hidden="1">{"'Sheet1'!$L$16"}</definedName>
    <definedName name="__NSO2" hidden="1">{"'Sheet1'!$L$16"}</definedName>
    <definedName name="__SCM40">'[3]Raw material movement'!#REF!</definedName>
    <definedName name="_2DATA_DATA2_L">'[4]#REF'!#REF!</definedName>
    <definedName name="_a1" localSheetId="1" hidden="1">{"'Sheet1'!$L$16"}</definedName>
    <definedName name="_a1" localSheetId="0" hidden="1">{"'Sheet1'!$L$16"}</definedName>
    <definedName name="_a1" hidden="1">{"'Sheet1'!$L$16"}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1" hidden="1">{"'Sheet1'!$L$16"}</definedName>
    <definedName name="_a2" localSheetId="0" hidden="1">{"'Sheet1'!$L$16"}</definedName>
    <definedName name="_a2" hidden="1">{"'Sheet1'!$L$16"}</definedName>
    <definedName name="_ABC1" localSheetId="1" hidden="1">{"'Sheet1'!$L$16"}</definedName>
    <definedName name="_ABC1" localSheetId="0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1">'[5]#REF'!#REF!</definedName>
    <definedName name="_DATA_DATA2_L" localSheetId="0">'[5]#REF'!#REF!</definedName>
    <definedName name="_DATA_DATA2_L">'[5]#REF'!#REF!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an1" localSheetId="1" hidden="1">{#N/A,#N/A,TRUE,"BT M200 da 10x20"}</definedName>
    <definedName name="_lan1" localSheetId="0" hidden="1">{#N/A,#N/A,TRUE,"BT M200 da 10x20"}</definedName>
    <definedName name="_lan1" hidden="1">{#N/A,#N/A,TRUE,"BT M200 da 10x20"}</definedName>
    <definedName name="_NSO2" localSheetId="1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localSheetId="1" hidden="1">#REF!</definedName>
    <definedName name="_Sort" localSheetId="0" hidden="1">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1" hidden="1">{#N/A,#N/A,FALSE,"Aging Summary";#N/A,#N/A,FALSE,"Ratio Analysis";#N/A,#N/A,FALSE,"Test 120 Day Accts";#N/A,#N/A,FALSE,"Tickmarks"}</definedName>
    <definedName name="á" localSheetId="0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1">#REF!</definedName>
    <definedName name="AB" localSheetId="0">#REF!</definedName>
    <definedName name="AB">#REF!</definedName>
    <definedName name="ABC" localSheetId="1" hidden="1">{"'Sheet1'!$L$16"}</definedName>
    <definedName name="ABC" localSheetId="0" hidden="1">{"'Sheet1'!$L$16"}</definedName>
    <definedName name="ABC" hidden="1">{"'Sheet1'!$L$16"}</definedName>
    <definedName name="AC" localSheetId="1" hidden="1">{#N/A,#N/A,FALSE,"Aging Summary";#N/A,#N/A,FALSE,"Ratio Analysis";#N/A,#N/A,FALSE,"Test 120 Day Accts";#N/A,#N/A,FALSE,"Tickmarks"}</definedName>
    <definedName name="AC" localSheetId="0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1" hidden="1">{"'Sheet1'!$L$16"}</definedName>
    <definedName name="asfasf" localSheetId="0" hidden="1">{"'Sheet1'!$L$16"}</definedName>
    <definedName name="asfasf" hidden="1">{"'Sheet1'!$L$16"}</definedName>
    <definedName name="bank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1" hidden="1">{"'Sheet1'!$L$16"}</definedName>
    <definedName name="binh" localSheetId="0" hidden="1">{"'Sheet1'!$L$16"}</definedName>
    <definedName name="binh" hidden="1">{"'Sheet1'!$L$16"}</definedName>
    <definedName name="btdc2" hidden="1">#REF!</definedName>
    <definedName name="BTRAM" localSheetId="1">#REF!</definedName>
    <definedName name="BTRAM" localSheetId="0">#REF!</definedName>
    <definedName name="BTRAM">#REF!</definedName>
    <definedName name="check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localSheetId="1" hidden="1">#REF!</definedName>
    <definedName name="data1" localSheetId="0" hidden="1">#REF!</definedName>
    <definedName name="data1" hidden="1">#REF!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bc" localSheetId="1" hidden="1">{#N/A,#N/A,FALSE,"Chi tiÆt"}</definedName>
    <definedName name="dbc" localSheetId="0" hidden="1">{#N/A,#N/A,FALSE,"Chi tiÆt"}</definedName>
    <definedName name="dbc" hidden="1">{#N/A,#N/A,FALSE,"Chi tiÆt"}</definedName>
    <definedName name="Dec" hidden="1">#N/A</definedName>
    <definedName name="df">'[2]Raw material movement'!#REF!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s" localSheetId="1" hidden="1">{#N/A,#N/A,FALSE,"Chi tiÆt"}</definedName>
    <definedName name="ds" localSheetId="0" hidden="1">{#N/A,#N/A,FALSE,"Chi tiÆt"}</definedName>
    <definedName name="ds" hidden="1">{#N/A,#N/A,FALSE,"Chi tiÆt"}</definedName>
    <definedName name="dsdf">'[1]Raw material movement'!#REF!</definedName>
    <definedName name="DSDL" localSheetId="1" hidden="1">{"'Sheet1'!$L$16"}</definedName>
    <definedName name="DSDL" localSheetId="0" hidden="1">{"'Sheet1'!$L$16"}</definedName>
    <definedName name="DSDL" hidden="1">{"'Sheet1'!$L$16"}</definedName>
    <definedName name="dsfs" localSheetId="1" hidden="1">{#N/A,#N/A,FALSE,"Aging Summary";#N/A,#N/A,FALSE,"Ratio Analysis";#N/A,#N/A,FALSE,"Test 120 Day Accts";#N/A,#N/A,FALSE,"Tickmarks"}</definedName>
    <definedName name="dsfs" localSheetId="0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1" hidden="1">{#N/A,#N/A,FALSE,"Gesamt";#N/A,#N/A,FALSE,"Ree KG";#N/A,#N/A,FALSE,"Ree Inter";#N/A,#N/A,FALSE,"BTM";#N/A,#N/A,FALSE,"GmbH";#N/A,#N/A,FALSE,"Sonstige"}</definedName>
    <definedName name="etetteet" localSheetId="0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1" hidden="1">{"'Sheet1'!$L$16"}</definedName>
    <definedName name="F6A" localSheetId="0" hidden="1">{"'Sheet1'!$L$16"}</definedName>
    <definedName name="F6A" hidden="1">{"'Sheet1'!$L$16"}</definedName>
    <definedName name="F6B" localSheetId="1" hidden="1">{"'Sheet1'!$L$16"}</definedName>
    <definedName name="F6B" localSheetId="0" hidden="1">{"'Sheet1'!$L$16"}</definedName>
    <definedName name="F6B" hidden="1">{"'Sheet1'!$L$16"}</definedName>
    <definedName name="FABRIC" hidden="1">#REF!</definedName>
    <definedName name="FCode" localSheetId="1" hidden="1">#REF!</definedName>
    <definedName name="FCode" localSheetId="0" hidden="1">#REF!</definedName>
    <definedName name="FCode" hidden="1">#REF!</definedName>
    <definedName name="feuille" localSheetId="1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localSheetId="0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1" hidden="1">{#N/A,#N/A,FALSE,"Aging Summary";#N/A,#N/A,FALSE,"Ratio Analysis";#N/A,#N/A,FALSE,"Test 120 Day Accts";#N/A,#N/A,FALSE,"Tickmarks"}</definedName>
    <definedName name="FGGTF" localSheetId="0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1" hidden="1">{"'Sheet1'!$L$16"}</definedName>
    <definedName name="GHHHS" localSheetId="0" hidden="1">{"'Sheet1'!$L$16"}</definedName>
    <definedName name="GHHHS" hidden="1">{"'Sheet1'!$L$16"}</definedName>
    <definedName name="ghm" localSheetId="1" hidden="1">{"Offgrid",#N/A,FALSE,"OFFGRID";"Region",#N/A,FALSE,"REGION";"Offgrid -2",#N/A,FALSE,"OFFGRID";"WTP",#N/A,FALSE,"WTP";"WTP -2",#N/A,FALSE,"WTP";"Project",#N/A,FALSE,"PROJECT";"Summary -2",#N/A,FALSE,"SUMMARY"}</definedName>
    <definedName name="ghm" localSheetId="0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1" hidden="1">{#N/A,#N/A,FALSE,"Aging Summary";#N/A,#N/A,FALSE,"Ratio Analysis";#N/A,#N/A,FALSE,"Test 120 Day Accts";#N/A,#N/A,FALSE,"Tickmarks"}</definedName>
    <definedName name="giam" localSheetId="0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anh" localSheetId="1" hidden="1">{"'Sheet1'!$L$16"}</definedName>
    <definedName name="hanh" localSheetId="0" hidden="1">{"'Sheet1'!$L$16"}</definedName>
    <definedName name="hanh" hidden="1">{"'Sheet1'!$L$16"}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1" hidden="1">{"'Sheet1'!$L$16"}</definedName>
    <definedName name="hjk" localSheetId="0" hidden="1">{"'Sheet1'!$L$16"}</definedName>
    <definedName name="hjk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B" localSheetId="1">#REF!</definedName>
    <definedName name="IB" localSheetId="0">#REF!</definedName>
    <definedName name="IB">#REF!</definedName>
    <definedName name="IK" localSheetId="1" hidden="1">{#N/A,#N/A,FALSE,"Aging Summary";#N/A,#N/A,FALSE,"Ratio Analysis";#N/A,#N/A,FALSE,"Test 120 Day Accts";#N/A,#N/A,FALSE,"Tickmarks"}</definedName>
    <definedName name="IK" localSheetId="0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localSheetId="1" hidden="1">{#N/A,#N/A,FALSE,"Aging Summary";#N/A,#N/A,FALSE,"Ratio Analysis";#N/A,#N/A,FALSE,"Test 120 Day Accts";#N/A,#N/A,FALSE,"Tickmarks"}</definedName>
    <definedName name="jh" localSheetId="0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1" hidden="1">{#N/A,#N/A,FALSE,"Aging Summary";#N/A,#N/A,FALSE,"Ratio Analysis";#N/A,#N/A,FALSE,"Test 120 Day Accts";#N/A,#N/A,FALSE,"Tickmarks"}</definedName>
    <definedName name="JIJIIIJ" localSheetId="0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1" hidden="1">{#N/A,#N/A,FALSE,"Gesamt";#N/A,#N/A,FALSE,"Ree KG";#N/A,#N/A,FALSE,"Ree Inter";#N/A,#N/A,FALSE,"BTM";#N/A,#N/A,FALSE,"GmbH";#N/A,#N/A,FALSE,"Sonstige"}</definedName>
    <definedName name="jjj" localSheetId="0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1" hidden="1">{"Offgrid",#N/A,FALSE,"OFFGRID";"Region",#N/A,FALSE,"REGION";"Offgrid -2",#N/A,FALSE,"OFFGRID";"WTP",#N/A,FALSE,"WTP";"WTP -2",#N/A,FALSE,"WTP";"Project",#N/A,FALSE,"PROJECT";"Summary -2",#N/A,FALSE,"SUMMARY"}</definedName>
    <definedName name="khkh" localSheetId="0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1" hidden="1">{#N/A,#N/A,FALSE,"Chi tiÆt"}</definedName>
    <definedName name="kjjj" localSheetId="0" hidden="1">{#N/A,#N/A,FALSE,"Chi tiÆt"}</definedName>
    <definedName name="kjjj" hidden="1">{#N/A,#N/A,FALSE,"Chi tiÆt"}</definedName>
    <definedName name="KKKKK">[10]UN!#REF!</definedName>
    <definedName name="lan" localSheetId="1" hidden="1">{#N/A,#N/A,TRUE,"BT M200 da 10x20"}</definedName>
    <definedName name="lan" localSheetId="0" hidden="1">{#N/A,#N/A,TRUE,"BT M200 da 10x20"}</definedName>
    <definedName name="lan" hidden="1">{#N/A,#N/A,TRUE,"BT M200 da 10x20"}</definedName>
    <definedName name="M10." localSheetId="1" hidden="1">{"'Sheet1'!$L$16"}</definedName>
    <definedName name="M10." localSheetId="0" hidden="1">{"'Sheet1'!$L$16"}</definedName>
    <definedName name="M10." hidden="1">{"'Sheet1'!$L$16"}</definedName>
    <definedName name="MAHANG" localSheetId="1">#REF!</definedName>
    <definedName name="MAHANG" localSheetId="0">#REF!</definedName>
    <definedName name="MAHANG">#REF!</definedName>
    <definedName name="MAVT">[11]Code!$A$7:$A$73</definedName>
    <definedName name="mis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1" hidden="1">{"'Sheet1'!$L$16"}</definedName>
    <definedName name="mm" localSheetId="0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1" hidden="1">{#N/A,#N/A,FALSE,"Aging Summary";#N/A,#N/A,FALSE,"Ratio Analysis";#N/A,#N/A,FALSE,"Test 120 Day Accts";#N/A,#N/A,FALSE,"Tickmarks"}</definedName>
    <definedName name="o" localSheetId="0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1" hidden="1">{#N/A,#N/A,FALSE,"Aging Summary";#N/A,#N/A,FALSE,"Ratio Analysis";#N/A,#N/A,FALSE,"Test 120 Day Accts";#N/A,#N/A,FALSE,"Tickmarks"}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1">#REF!</definedName>
    <definedName name="PRICE" localSheetId="0">#REF!</definedName>
    <definedName name="PRICE">#REF!</definedName>
    <definedName name="_xlnm.Print_Area" localSheetId="1">'BULK SPEC'!$A$1:$K$27</definedName>
    <definedName name="_xlnm.Print_Area" localSheetId="0">'BULK SPEC (cm)'!$A$1:$K$27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" hidden="1">#N/A</definedName>
    <definedName name="qq" localSheetId="1">#REF!</definedName>
    <definedName name="qq" localSheetId="0">#REF!</definedName>
    <definedName name="qq">#REF!</definedName>
    <definedName name="RCArea" localSheetId="1" hidden="1">#REF!</definedName>
    <definedName name="RCArea" localSheetId="0" hidden="1">#REF!</definedName>
    <definedName name="RCArea" hidden="1">#REF!</definedName>
    <definedName name="rrrrrr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1" hidden="1">{"'Sheet1'!$L$16"}</definedName>
    <definedName name="ssssssss" localSheetId="0" hidden="1">{"'Sheet1'!$L$16"}</definedName>
    <definedName name="ssssssss" hidden="1">{"'Sheet1'!$L$16"}</definedName>
    <definedName name="style" localSheetId="1">#REF!</definedName>
    <definedName name="style" localSheetId="0">#REF!</definedName>
    <definedName name="style">#REF!</definedName>
    <definedName name="sy" localSheetId="1" hidden="1">#REF!</definedName>
    <definedName name="sy" localSheetId="0" hidden="1">#REF!</definedName>
    <definedName name="sy" hidden="1">#REF!</definedName>
    <definedName name="T" localSheetId="1" hidden="1">#REF!</definedName>
    <definedName name="T" localSheetId="0" hidden="1">#REF!</definedName>
    <definedName name="T" hidden="1">#REF!</definedName>
    <definedName name="tbl_ProdInfo" localSheetId="1" hidden="1">#REF!</definedName>
    <definedName name="tbl_ProdInfo" localSheetId="0" hidden="1">#REF!</definedName>
    <definedName name="tbl_ProdInfo" hidden="1">#REF!</definedName>
    <definedName name="TextRefCopyRangeCount" hidden="1">21</definedName>
    <definedName name="TI" hidden="1">#N/A</definedName>
    <definedName name="TOUT" localSheetId="1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localSheetId="0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1" hidden="1">{"'Sheet1'!$L$16"}</definedName>
    <definedName name="TRANG" localSheetId="0" hidden="1">{"'Sheet1'!$L$16"}</definedName>
    <definedName name="TRANG" hidden="1">{"'Sheet1'!$L$16"}</definedName>
    <definedName name="ttteerw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1" hidden="1">{#N/A,#N/A,FALSE,"Aging Summary";#N/A,#N/A,FALSE,"Ratio Analysis";#N/A,#N/A,FALSE,"Test 120 Day Accts";#N/A,#N/A,FALSE,"Tickmarks"}</definedName>
    <definedName name="TU" localSheetId="0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1" hidden="1">{#N/A,#N/A,FALSE,"Aging Summary";#N/A,#N/A,FALSE,"Ratio Analysis";#N/A,#N/A,FALSE,"Test 120 Day Accts";#N/A,#N/A,FALSE,"Tickmarks"}</definedName>
    <definedName name="UH" localSheetId="0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1">#REF!</definedName>
    <definedName name="WAFORD" localSheetId="0">#REF!</definedName>
    <definedName name="WAFORD">#REF!</definedName>
    <definedName name="WP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1" hidden="1">{#N/A,#N/A,FALSE,"sum";#N/A,#N/A,FALSE,"MARTV";#N/A,#N/A,FALSE,"APRTV"}</definedName>
    <definedName name="wrn.BAOCAO." localSheetId="0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1" hidden="1">{#N/A,#N/A,FALSE,"Chi tiÆt"}</definedName>
    <definedName name="wrn.chi._.tiÆt." localSheetId="0" hidden="1">{#N/A,#N/A,FALSE,"Chi tiÆt"}</definedName>
    <definedName name="wrn.chi._.tiÆt." hidden="1">{#N/A,#N/A,FALSE,"Chi tiÆt"}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1" hidden="1">{#N/A,#N/A,FALSE,"I_S";#N/A,#N/A,FALSE,"B_S";#N/A,#N/A,FALSE,"F_F"}</definedName>
    <definedName name="wrn.tout." localSheetId="0" hidden="1">{#N/A,#N/A,FALSE,"I_S";#N/A,#N/A,FALSE,"B_S";#N/A,#N/A,FALSE,"F_F"}</definedName>
    <definedName name="wrn.tout." hidden="1">{#N/A,#N/A,FALSE,"I_S";#N/A,#N/A,FALSE,"B_S";#N/A,#N/A,FALSE,"F_F"}</definedName>
    <definedName name="wrn.vd." localSheetId="1" hidden="1">{#N/A,#N/A,TRUE,"BT M200 da 10x20"}</definedName>
    <definedName name="wrn.vd." localSheetId="0" hidden="1">{#N/A,#N/A,TRUE,"BT M200 da 10x20"}</definedName>
    <definedName name="wrn.vd." hidden="1">{#N/A,#N/A,TRUE,"BT M200 da 10x20"}</definedName>
    <definedName name="wrn.Working._.Capital." localSheetId="1" hidden="1">{#N/A,#N/A,FALSE,"Gesamt";#N/A,#N/A,FALSE,"Ree KG";#N/A,#N/A,FALSE,"Ree Inter";#N/A,#N/A,FALSE,"BTM";#N/A,#N/A,FALSE,"GmbH";#N/A,#N/A,FALSE,"Sonstige"}</definedName>
    <definedName name="wrn.Working._.Capital." localSheetId="0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1" hidden="1">{#N/A,#N/A,FALSE,"Aging Summary";#N/A,#N/A,FALSE,"Ratio Analysis";#N/A,#N/A,FALSE,"Test 120 Day Accts";#N/A,#N/A,FALSE,"Tickmarks"}</definedName>
    <definedName name="ww" localSheetId="0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1" hidden="1">{"'Sheet1'!$L$16"}</definedName>
    <definedName name="xls" localSheetId="0" hidden="1">{"'Sheet1'!$L$16"}</definedName>
    <definedName name="xls" hidden="1">{"'Sheet1'!$L$16"}</definedName>
    <definedName name="xx" localSheetId="1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1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G8" i="3"/>
  <c r="J25" i="3"/>
  <c r="I25" i="3"/>
  <c r="F24" i="3"/>
  <c r="G24" i="3"/>
  <c r="F25" i="3"/>
  <c r="G25" i="3"/>
  <c r="J24" i="3"/>
  <c r="I24" i="3"/>
  <c r="F23" i="3"/>
  <c r="G23" i="3"/>
  <c r="J23" i="3"/>
  <c r="I23" i="3"/>
  <c r="F22" i="3"/>
  <c r="G22" i="3"/>
  <c r="J22" i="3"/>
  <c r="I22" i="3"/>
  <c r="G21" i="3"/>
  <c r="F21" i="3" s="1"/>
  <c r="I21" i="3"/>
  <c r="J21" i="3" s="1"/>
  <c r="G18" i="3"/>
  <c r="F18" i="3" s="1"/>
  <c r="G19" i="3"/>
  <c r="F19" i="3"/>
  <c r="J19" i="3"/>
  <c r="J18" i="3"/>
  <c r="I18" i="3"/>
  <c r="I19" i="3"/>
  <c r="G16" i="3"/>
  <c r="F16" i="3" s="1"/>
  <c r="I16" i="3"/>
  <c r="J16" i="3" s="1"/>
  <c r="F17" i="3"/>
  <c r="G17" i="3"/>
  <c r="G15" i="3"/>
  <c r="I9" i="3"/>
  <c r="J9" i="3" s="1"/>
  <c r="I8" i="3"/>
  <c r="J8" i="3" s="1"/>
  <c r="I11" i="3"/>
  <c r="J11" i="3" s="1"/>
  <c r="I13" i="3"/>
  <c r="J13" i="3" s="1"/>
  <c r="I14" i="3"/>
  <c r="J14" i="3" s="1"/>
  <c r="G10" i="3"/>
  <c r="F10" i="3" s="1"/>
  <c r="I10" i="3"/>
  <c r="J10" i="3" s="1"/>
  <c r="J12" i="3"/>
  <c r="I12" i="3"/>
  <c r="G12" i="3"/>
  <c r="G13" i="3"/>
  <c r="G14" i="3"/>
  <c r="F14" i="3" s="1"/>
  <c r="P12" i="3"/>
  <c r="F13" i="3" l="1"/>
  <c r="F12" i="3"/>
  <c r="F11" i="3"/>
  <c r="G11" i="3"/>
  <c r="F9" i="3"/>
  <c r="O26" i="3"/>
  <c r="P26" i="3" s="1"/>
  <c r="M26" i="3"/>
  <c r="L26" i="3" s="1"/>
  <c r="O25" i="3"/>
  <c r="P25" i="3" s="1"/>
  <c r="M25" i="3"/>
  <c r="L25" i="3"/>
  <c r="P24" i="3"/>
  <c r="O24" i="3"/>
  <c r="M24" i="3"/>
  <c r="L24" i="3"/>
  <c r="O23" i="3"/>
  <c r="P23" i="3" s="1"/>
  <c r="M23" i="3"/>
  <c r="L23" i="3" s="1"/>
  <c r="O22" i="3"/>
  <c r="P22" i="3" s="1"/>
  <c r="M22" i="3"/>
  <c r="L22" i="3"/>
  <c r="P21" i="3"/>
  <c r="O21" i="3"/>
  <c r="M21" i="3"/>
  <c r="L21" i="3"/>
  <c r="O20" i="3"/>
  <c r="P20" i="3" s="1"/>
  <c r="M20" i="3"/>
  <c r="L20" i="3" s="1"/>
  <c r="O19" i="3"/>
  <c r="P19" i="3" s="1"/>
  <c r="M19" i="3"/>
  <c r="L19" i="3"/>
  <c r="P18" i="3"/>
  <c r="O18" i="3"/>
  <c r="M18" i="3"/>
  <c r="L18" i="3" s="1"/>
  <c r="O16" i="3"/>
  <c r="P16" i="3" s="1"/>
  <c r="M16" i="3"/>
  <c r="L16" i="3" s="1"/>
  <c r="O14" i="3"/>
  <c r="P14" i="3" s="1"/>
  <c r="M14" i="3"/>
  <c r="L14" i="3"/>
  <c r="P13" i="3"/>
  <c r="O13" i="3"/>
  <c r="M13" i="3"/>
  <c r="L13" i="3"/>
  <c r="O12" i="3"/>
  <c r="M12" i="3"/>
  <c r="L12" i="3" s="1"/>
  <c r="O11" i="3"/>
  <c r="P11" i="3" s="1"/>
  <c r="M11" i="3"/>
  <c r="L11" i="3"/>
  <c r="P10" i="3"/>
  <c r="O10" i="3"/>
  <c r="M10" i="3"/>
  <c r="L10" i="3"/>
  <c r="O9" i="3"/>
  <c r="P9" i="3" s="1"/>
  <c r="M9" i="3"/>
  <c r="L9" i="3" s="1"/>
  <c r="O8" i="3"/>
  <c r="P8" i="3" s="1"/>
  <c r="M8" i="3"/>
  <c r="L8" i="3"/>
  <c r="F15" i="3"/>
  <c r="I17" i="3"/>
  <c r="J17" i="3" s="1"/>
  <c r="I15" i="3"/>
  <c r="J15" i="3" s="1"/>
  <c r="I26" i="3"/>
  <c r="J26" i="3" s="1"/>
  <c r="G26" i="3"/>
  <c r="F26" i="3" s="1"/>
  <c r="I20" i="3"/>
  <c r="J20" i="3" s="1"/>
  <c r="G20" i="3"/>
  <c r="F20" i="3" s="1"/>
  <c r="J4" i="3"/>
  <c r="G4" i="3"/>
  <c r="F3" i="3"/>
  <c r="I26" i="1"/>
  <c r="J26" i="1" s="1"/>
  <c r="G26" i="1"/>
  <c r="F26" i="1"/>
  <c r="I25" i="1"/>
  <c r="J25" i="1" s="1"/>
  <c r="G25" i="1"/>
  <c r="F25" i="1"/>
  <c r="I24" i="1"/>
  <c r="J24" i="1" s="1"/>
  <c r="G24" i="1"/>
  <c r="F24" i="1"/>
  <c r="I23" i="1"/>
  <c r="J23" i="1" s="1"/>
  <c r="G23" i="1"/>
  <c r="F23" i="1" s="1"/>
  <c r="I22" i="1"/>
  <c r="J22" i="1" s="1"/>
  <c r="G22" i="1"/>
  <c r="F22" i="1" s="1"/>
  <c r="I21" i="1"/>
  <c r="J21" i="1" s="1"/>
  <c r="G21" i="1"/>
  <c r="F21" i="1"/>
  <c r="I20" i="1"/>
  <c r="J20" i="1" s="1"/>
  <c r="G20" i="1"/>
  <c r="F20" i="1"/>
  <c r="I19" i="1"/>
  <c r="J19" i="1" s="1"/>
  <c r="G19" i="1"/>
  <c r="F19" i="1"/>
  <c r="I18" i="1"/>
  <c r="J18" i="1" s="1"/>
  <c r="G18" i="1"/>
  <c r="F18" i="1" s="1"/>
  <c r="I16" i="1"/>
  <c r="J16" i="1" s="1"/>
  <c r="G16" i="1"/>
  <c r="F16" i="1" s="1"/>
  <c r="I14" i="1"/>
  <c r="J14" i="1" s="1"/>
  <c r="G14" i="1"/>
  <c r="F14" i="1"/>
  <c r="I13" i="1"/>
  <c r="J13" i="1" s="1"/>
  <c r="G13" i="1"/>
  <c r="F13" i="1"/>
  <c r="I12" i="1"/>
  <c r="J12" i="1" s="1"/>
  <c r="G12" i="1"/>
  <c r="F12" i="1"/>
  <c r="J11" i="1"/>
  <c r="I11" i="1"/>
  <c r="G11" i="1"/>
  <c r="F11" i="1"/>
  <c r="I10" i="1"/>
  <c r="J10" i="1" s="1"/>
  <c r="G10" i="1"/>
  <c r="F10" i="1"/>
  <c r="I9" i="1"/>
  <c r="J9" i="1" s="1"/>
  <c r="G9" i="1"/>
  <c r="F9" i="1"/>
  <c r="I8" i="1"/>
  <c r="J8" i="1" s="1"/>
  <c r="G8" i="1"/>
  <c r="F8" i="1"/>
  <c r="J4" i="1"/>
  <c r="G4" i="1"/>
  <c r="F3" i="1"/>
</calcChain>
</file>

<file path=xl/sharedStrings.xml><?xml version="1.0" encoding="utf-8"?>
<sst xmlns="http://schemas.openxmlformats.org/spreadsheetml/2006/main" count="145" uniqueCount="67">
  <si>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</si>
  <si>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</si>
  <si>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</si>
  <si>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</si>
  <si>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</si>
  <si>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</si>
  <si>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</si>
  <si>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</si>
  <si>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</si>
  <si>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</si>
  <si>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</si>
  <si>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</si>
  <si>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</si>
  <si>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</si>
  <si>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2Y</t>
  </si>
  <si>
    <t>4Y</t>
  </si>
  <si>
    <t>6Y</t>
  </si>
  <si>
    <t>8Y</t>
  </si>
  <si>
    <t>10Y</t>
  </si>
  <si>
    <t>Remark</t>
  </si>
  <si>
    <t>FRONT HPS LENGTH FROM HPS</t>
  </si>
  <si>
    <t>DÀI TRƯỚC TỪ ĐỈNH VAI</t>
  </si>
  <si>
    <t>1/2</t>
  </si>
  <si>
    <t>NECK BAND WIDTH SEAM TO EDGE</t>
  </si>
  <si>
    <t>TO BẢN CỔ</t>
  </si>
  <si>
    <t xml:space="preserve">1/8 </t>
  </si>
  <si>
    <t>NECK WIDTH @ HPS SEAM TO SEAM</t>
  </si>
  <si>
    <t>RỘNG CỔ</t>
  </si>
  <si>
    <t>1/4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</si>
  <si>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</si>
  <si>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</si>
  <si>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</si>
  <si>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</si>
  <si>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</si>
  <si>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</si>
  <si>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</si>
  <si>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ACROSS FRONT - 5" DOWN FROM HPS</t>
  </si>
  <si>
    <t>NGANG TRƯỚC DƯỚI ĐỈNH VAI 4" CHO SIZE 2+4, TỪ ĐỈNH VAI XUỐNG 5" CHO CÁC SIZE CÒN LẠI</t>
  </si>
  <si>
    <t>X-front position from HPS</t>
  </si>
  <si>
    <t>ĐỊNH VỊ ĐIỂM NGANG NGỰC TRƯỚC</t>
  </si>
  <si>
    <t>ACROSS BACK - 5" DOWN FROM HPS</t>
  </si>
  <si>
    <t>NGANG SAU DƯỚI ĐỈNH VAI 4" CHO SIZE 2+4, TỪ ĐỈNH VAI XUỐNG 5" CHO CÁC SIZE CÒN LẠI</t>
  </si>
  <si>
    <t>X-bk position from HPS</t>
  </si>
  <si>
    <t>ĐỊNH VỊ ĐIỂM NGANG NGỰC SAU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</si>
  <si>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</si>
  <si>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</si>
  <si>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</si>
  <si>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</si>
  <si>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</si>
  <si>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</si>
  <si>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</si>
  <si>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</si>
  <si>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</si>
  <si>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</si>
  <si>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</si>
  <si>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</si>
  <si>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</si>
  <si>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</si>
  <si>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</si>
  <si>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</si>
  <si>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</si>
  <si>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</si>
  <si>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</si>
  <si>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1/8</t>
  </si>
  <si>
    <t>Approval Status:</t>
  </si>
  <si>
    <t>BULK SPEC</t>
  </si>
  <si>
    <t>Kids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</si>
</sst>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4"/>
    <numFmt numFmtId="165" formatCode="#\ ?/8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2" fillId="0" borderId="4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3" fillId="3" borderId="14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 vertical="center"/>
    </xf>
    <xf numFmtId="0" fontId="2" fillId="3" borderId="15" xfId="1" applyFill="1" applyBorder="1"/>
    <xf numFmtId="0" fontId="1" fillId="0" borderId="4" xfId="1" applyFont="1" applyBorder="1"/>
    <xf numFmtId="0" fontId="1" fillId="0" borderId="8" xfId="1" applyFont="1" applyBorder="1"/>
    <xf numFmtId="0" fontId="4" fillId="0" borderId="14" xfId="1" applyFont="1" applyBorder="1"/>
    <xf numFmtId="0" fontId="4" fillId="0" borderId="14" xfId="1" applyFont="1" applyBorder="1" applyAlignment="1">
      <alignment vertical="center" wrapText="1"/>
    </xf>
    <xf numFmtId="0" fontId="4" fillId="0" borderId="14" xfId="1" quotePrefix="1" applyFont="1" applyBorder="1" applyAlignment="1">
      <alignment vertical="center" wrapText="1"/>
    </xf>
    <xf numFmtId="12" fontId="4" fillId="0" borderId="14" xfId="1" quotePrefix="1" applyNumberFormat="1" applyFont="1" applyBorder="1" applyAlignment="1">
      <alignment horizontal="center" vertical="center" wrapText="1"/>
    </xf>
    <xf numFmtId="0" fontId="5" fillId="0" borderId="7" xfId="1" applyFont="1" applyBorder="1"/>
    <xf numFmtId="164" fontId="4" fillId="0" borderId="14" xfId="1" quotePrefix="1" applyNumberFormat="1" applyFont="1" applyBorder="1" applyAlignment="1">
      <alignment horizontal="center" vertical="center" wrapText="1"/>
    </xf>
    <xf numFmtId="12" fontId="4" fillId="0" borderId="14" xfId="1" quotePrefix="1" applyNumberFormat="1" applyFont="1" applyBorder="1" applyAlignment="1">
      <alignment vertical="center" wrapText="1"/>
    </xf>
    <xf numFmtId="12" fontId="4" fillId="0" borderId="14" xfId="1" quotePrefix="1" applyNumberFormat="1" applyFont="1" applyBorder="1" applyAlignment="1">
      <alignment horizontal="left" vertical="center" wrapText="1"/>
    </xf>
    <xf numFmtId="165" fontId="4" fillId="0" borderId="14" xfId="1" quotePrefix="1" applyNumberFormat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5" fillId="0" borderId="10" xfId="1" applyFont="1" applyBorder="1"/>
    <xf numFmtId="2" fontId="4" fillId="0" borderId="14" xfId="1" quotePrefix="1" applyNumberFormat="1" applyFont="1" applyBorder="1" applyAlignment="1">
      <alignment horizontal="center" vertical="center" wrapText="1"/>
    </xf>
    <xf numFmtId="2" fontId="4" fillId="4" borderId="14" xfId="1" quotePrefix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/>
    </xf>
    <xf numFmtId="2" fontId="2" fillId="0" borderId="0" xfId="1" applyNumberFormat="1"/>
    <xf numFmtId="2" fontId="4" fillId="0" borderId="14" xfId="1" quotePrefix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14" fontId="2" fillId="0" borderId="5" xfId="1" applyNumberFormat="1" applyBorder="1" applyAlignment="1">
      <alignment horizontal="left"/>
    </xf>
    <xf numFmtId="14" fontId="2" fillId="0" borderId="6" xfId="1" applyNumberFormat="1" applyBorder="1" applyAlignment="1">
      <alignment horizontal="left"/>
    </xf>
    <xf numFmtId="0" fontId="2" fillId="2" borderId="1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13" xfId="1" applyFill="1" applyBorder="1" applyAlignment="1">
      <alignment horizontal="center"/>
    </xf>
  </cellXfs>
  <cellStyles count="2">
    <cellStyle name="Normal" xfId="0" builtinId="0"/>
    <cellStyle name="Normal 7 2" xfId="1" xr:uid="{328885E5-D3AB-4250-8133-AC337612A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Tee_SS_2024_09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E3" t="str">
            <v>Base Size</v>
          </cell>
        </row>
        <row r="4">
          <cell r="F4" t="str">
            <v>Kids Apparel</v>
          </cell>
          <cell r="I4" t="str">
            <v>New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B713-BEE4-49EE-920F-8490A2E8D7E8}">
  <sheetPr>
    <pageSetUpPr fitToPage="1"/>
  </sheetPr>
  <dimension ref="A1:P31"/>
  <sheetViews>
    <sheetView tabSelected="1" view="pageBreakPreview" topLeftCell="A4" zoomScale="60" zoomScaleNormal="90" workbookViewId="0">
      <selection activeCell="O4" sqref="O4"/>
    </sheetView>
  </sheetViews>
  <sheetFormatPr defaultColWidth="12.1796875" defaultRowHeight="16" x14ac:dyDescent="0.4"/>
  <cols>
    <col min="1" max="1" width="12" style="1" customWidth="1"/>
    <col min="2" max="2" width="36.81640625" style="1" customWidth="1"/>
    <col min="3" max="3" width="38.453125" style="1" customWidth="1"/>
    <col min="4" max="4" width="12.1796875" style="1"/>
    <col min="5" max="5" width="6.7265625" style="1" customWidth="1"/>
    <col min="6" max="10" width="12.1796875" style="1"/>
    <col min="11" max="11" width="9.81640625" style="1" customWidth="1"/>
    <col min="12" max="16384" width="12.1796875" style="1"/>
  </cols>
  <sheetData>
    <row r="1" spans="1:16" x14ac:dyDescent="0.4">
      <c r="A1" s="28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6" x14ac:dyDescent="0.4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6" x14ac:dyDescent="0.4">
      <c r="A3" s="2" t="s">
        <v>0</v>
      </c>
      <c r="B3" s="1" t="s">
        <v>66</v>
      </c>
      <c r="F3" s="1" t="str">
        <f>[12]Summary!E3</f>
        <v>Base Size</v>
      </c>
      <c r="G3" s="1" t="s">
        <v>15</v>
      </c>
      <c r="I3" s="1" t="s">
        <v>1</v>
      </c>
      <c r="J3" s="34"/>
      <c r="K3" s="35"/>
    </row>
    <row r="4" spans="1:16" x14ac:dyDescent="0.4">
      <c r="A4" s="2" t="s">
        <v>2</v>
      </c>
      <c r="F4" s="1" t="s">
        <v>3</v>
      </c>
      <c r="G4" s="1" t="str">
        <f>[12]Summary!F4</f>
        <v>Kids Apparel</v>
      </c>
      <c r="I4" s="1" t="s">
        <v>4</v>
      </c>
      <c r="J4" s="1" t="str">
        <f>[12]Summary!I4</f>
        <v>New</v>
      </c>
      <c r="K4" s="3"/>
    </row>
    <row r="5" spans="1:16" x14ac:dyDescent="0.4">
      <c r="A5" s="4" t="s">
        <v>5</v>
      </c>
      <c r="B5" s="5"/>
      <c r="C5" s="5"/>
      <c r="D5" s="5"/>
      <c r="E5" s="5"/>
      <c r="F5" s="5" t="s">
        <v>6</v>
      </c>
      <c r="G5" s="5"/>
      <c r="H5" s="5"/>
      <c r="I5" s="5" t="s">
        <v>7</v>
      </c>
      <c r="J5" s="5" t="s">
        <v>8</v>
      </c>
      <c r="K5" s="6"/>
    </row>
    <row r="6" spans="1:16" ht="16.5" thickBot="1" x14ac:dyDescent="0.45">
      <c r="A6" s="36" t="s">
        <v>9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6" x14ac:dyDescent="0.4">
      <c r="A7" s="7" t="s">
        <v>10</v>
      </c>
      <c r="B7" s="7" t="s">
        <v>11</v>
      </c>
      <c r="C7" s="7"/>
      <c r="D7" s="7" t="s">
        <v>12</v>
      </c>
      <c r="E7" s="7" t="s">
        <v>13</v>
      </c>
      <c r="F7" s="8" t="s">
        <v>14</v>
      </c>
      <c r="G7" s="25" t="s">
        <v>15</v>
      </c>
      <c r="H7" s="8" t="s">
        <v>16</v>
      </c>
      <c r="I7" s="8" t="s">
        <v>17</v>
      </c>
      <c r="J7" s="8" t="s">
        <v>18</v>
      </c>
      <c r="K7" s="9" t="s">
        <v>19</v>
      </c>
      <c r="L7" s="8" t="s">
        <v>14</v>
      </c>
      <c r="M7" s="8" t="s">
        <v>15</v>
      </c>
      <c r="N7" s="8" t="s">
        <v>16</v>
      </c>
      <c r="O7" s="8" t="s">
        <v>17</v>
      </c>
      <c r="P7" s="8" t="s">
        <v>18</v>
      </c>
    </row>
    <row r="8" spans="1:16" ht="24.75" customHeight="1" x14ac:dyDescent="0.4">
      <c r="A8" s="12">
        <v>1</v>
      </c>
      <c r="B8" s="13" t="s">
        <v>20</v>
      </c>
      <c r="C8" s="13" t="s">
        <v>21</v>
      </c>
      <c r="D8" s="21">
        <v>1.2</v>
      </c>
      <c r="E8" s="14"/>
      <c r="F8" s="23">
        <f>G8-7.6</f>
        <v>36.9</v>
      </c>
      <c r="G8" s="24">
        <f>H8-6.3</f>
        <v>44.5</v>
      </c>
      <c r="H8" s="23">
        <v>50.8</v>
      </c>
      <c r="I8" s="23">
        <f>H8+2.5</f>
        <v>53.3</v>
      </c>
      <c r="J8" s="23">
        <f>I8+2.5</f>
        <v>55.8</v>
      </c>
      <c r="K8" s="16"/>
      <c r="L8" s="15">
        <f>M8-3</f>
        <v>14.5</v>
      </c>
      <c r="M8" s="15">
        <f>N8-2.5</f>
        <v>17.5</v>
      </c>
      <c r="N8" s="15">
        <v>20</v>
      </c>
      <c r="O8" s="15">
        <f>N8+1</f>
        <v>21</v>
      </c>
      <c r="P8" s="15">
        <f>O8+1</f>
        <v>22</v>
      </c>
    </row>
    <row r="9" spans="1:16" ht="26.25" customHeight="1" x14ac:dyDescent="0.4">
      <c r="A9" s="12">
        <v>2</v>
      </c>
      <c r="B9" s="13" t="s">
        <v>23</v>
      </c>
      <c r="C9" s="13" t="s">
        <v>24</v>
      </c>
      <c r="D9" s="21">
        <v>0.3</v>
      </c>
      <c r="E9" s="14"/>
      <c r="F9" s="23">
        <f>G9</f>
        <v>1.5</v>
      </c>
      <c r="G9" s="24">
        <v>1.5</v>
      </c>
      <c r="H9" s="23">
        <v>2</v>
      </c>
      <c r="I9" s="23">
        <f>H9</f>
        <v>2</v>
      </c>
      <c r="J9" s="23">
        <f>I9</f>
        <v>2</v>
      </c>
      <c r="K9" s="16"/>
      <c r="L9" s="15">
        <f>M9-W9</f>
        <v>0.625</v>
      </c>
      <c r="M9" s="15">
        <f>N9-1/8</f>
        <v>0.625</v>
      </c>
      <c r="N9" s="17">
        <v>0.75</v>
      </c>
      <c r="O9" s="15">
        <f>N9+Z9</f>
        <v>0.75</v>
      </c>
      <c r="P9" s="15">
        <f>O9+Z9</f>
        <v>0.75</v>
      </c>
    </row>
    <row r="10" spans="1:16" ht="24" customHeight="1" x14ac:dyDescent="0.4">
      <c r="A10" s="12">
        <v>3</v>
      </c>
      <c r="B10" s="13" t="s">
        <v>26</v>
      </c>
      <c r="C10" s="13" t="s">
        <v>27</v>
      </c>
      <c r="D10" s="21">
        <v>0.7</v>
      </c>
      <c r="E10" s="14"/>
      <c r="F10" s="23">
        <f>G10-0.6</f>
        <v>14.600000000000001</v>
      </c>
      <c r="G10" s="24">
        <f>H10-0.6</f>
        <v>15.200000000000001</v>
      </c>
      <c r="H10" s="23">
        <v>15.8</v>
      </c>
      <c r="I10" s="23">
        <f>H10+1.2</f>
        <v>17</v>
      </c>
      <c r="J10" s="23">
        <f>I10+1.2</f>
        <v>18.2</v>
      </c>
      <c r="K10" s="16"/>
      <c r="L10" s="15">
        <f>M10-1/4</f>
        <v>5.75</v>
      </c>
      <c r="M10" s="15">
        <f>N10-1/4</f>
        <v>6</v>
      </c>
      <c r="N10" s="15">
        <v>6.25</v>
      </c>
      <c r="O10" s="15">
        <f>N10+1/2</f>
        <v>6.75</v>
      </c>
      <c r="P10" s="15">
        <f>O10+1/2</f>
        <v>7.25</v>
      </c>
    </row>
    <row r="11" spans="1:16" ht="30.75" customHeight="1" x14ac:dyDescent="0.4">
      <c r="A11" s="12">
        <v>4</v>
      </c>
      <c r="B11" s="13" t="s">
        <v>29</v>
      </c>
      <c r="C11" s="13" t="s">
        <v>30</v>
      </c>
      <c r="D11" s="21">
        <v>0.3</v>
      </c>
      <c r="E11" s="14"/>
      <c r="F11" s="23">
        <f>G11</f>
        <v>3.2</v>
      </c>
      <c r="G11" s="24">
        <f>H11-0.3</f>
        <v>3.2</v>
      </c>
      <c r="H11" s="23">
        <v>3.5</v>
      </c>
      <c r="I11" s="23">
        <f>H11</f>
        <v>3.5</v>
      </c>
      <c r="J11" s="23">
        <f>I11</f>
        <v>3.5</v>
      </c>
      <c r="K11" s="16"/>
      <c r="L11" s="15">
        <f>M11-W11</f>
        <v>1.25</v>
      </c>
      <c r="M11" s="15">
        <f>N11-1/8</f>
        <v>1.25</v>
      </c>
      <c r="N11" s="15">
        <v>1.375</v>
      </c>
      <c r="O11" s="15">
        <f>N11+Z11</f>
        <v>1.375</v>
      </c>
      <c r="P11" s="15">
        <f>O11+Z11</f>
        <v>1.375</v>
      </c>
    </row>
    <row r="12" spans="1:16" ht="27" customHeight="1" x14ac:dyDescent="0.4">
      <c r="A12" s="12">
        <v>5</v>
      </c>
      <c r="B12" s="13" t="s">
        <v>31</v>
      </c>
      <c r="C12" s="13" t="s">
        <v>32</v>
      </c>
      <c r="D12" s="21">
        <v>0.7</v>
      </c>
      <c r="E12" s="27"/>
      <c r="F12" s="23">
        <f>G12-0.6</f>
        <v>7.3000000000000007</v>
      </c>
      <c r="G12" s="24">
        <f>H12-0.6</f>
        <v>7.9</v>
      </c>
      <c r="H12" s="23">
        <v>8.5</v>
      </c>
      <c r="I12" s="23">
        <f>H12+0.6</f>
        <v>9.1</v>
      </c>
      <c r="J12" s="23">
        <f>I12+0.6</f>
        <v>9.6999999999999993</v>
      </c>
      <c r="K12" s="16"/>
      <c r="L12" s="15">
        <f>M12-1/4</f>
        <v>2.875</v>
      </c>
      <c r="M12" s="15">
        <f>N12-1/4</f>
        <v>3.125</v>
      </c>
      <c r="N12" s="15">
        <v>3.375</v>
      </c>
      <c r="O12" s="15">
        <f>N12+1/4</f>
        <v>3.625</v>
      </c>
      <c r="P12" s="15">
        <f>O12+0.25</f>
        <v>3.875</v>
      </c>
    </row>
    <row r="13" spans="1:16" ht="26" x14ac:dyDescent="0.4">
      <c r="A13" s="12">
        <v>6</v>
      </c>
      <c r="B13" s="13" t="s">
        <v>34</v>
      </c>
      <c r="C13" s="13" t="s">
        <v>35</v>
      </c>
      <c r="D13" s="21">
        <v>1.2</v>
      </c>
      <c r="E13" s="18"/>
      <c r="F13" s="23">
        <f>G13-5</f>
        <v>27.300000000000004</v>
      </c>
      <c r="G13" s="24">
        <f>H13-3.8</f>
        <v>32.300000000000004</v>
      </c>
      <c r="H13" s="23">
        <v>36.1</v>
      </c>
      <c r="I13" s="23">
        <f>H13+2</f>
        <v>38.1</v>
      </c>
      <c r="J13" s="23">
        <f>I13+2</f>
        <v>40.1</v>
      </c>
      <c r="K13" s="16"/>
      <c r="L13" s="15">
        <f>M13-2</f>
        <v>10.75</v>
      </c>
      <c r="M13" s="15">
        <f t="shared" ref="M13:M16" si="0">N13-1.5</f>
        <v>12.75</v>
      </c>
      <c r="N13" s="15">
        <v>14.25</v>
      </c>
      <c r="O13" s="15">
        <f t="shared" ref="O13:P16" si="1">N13+3/4</f>
        <v>15</v>
      </c>
      <c r="P13" s="15">
        <f t="shared" si="1"/>
        <v>15.75</v>
      </c>
    </row>
    <row r="14" spans="1:16" ht="26" x14ac:dyDescent="0.4">
      <c r="A14" s="12">
        <v>7</v>
      </c>
      <c r="B14" s="13" t="s">
        <v>36</v>
      </c>
      <c r="C14" s="13" t="s">
        <v>37</v>
      </c>
      <c r="D14" s="21">
        <v>1.2</v>
      </c>
      <c r="E14" s="14"/>
      <c r="F14" s="23">
        <f>G14-5</f>
        <v>26.099999999999998</v>
      </c>
      <c r="G14" s="24">
        <f>H14-3.8</f>
        <v>31.099999999999998</v>
      </c>
      <c r="H14" s="23">
        <v>34.9</v>
      </c>
      <c r="I14" s="23">
        <f>H14+2</f>
        <v>36.9</v>
      </c>
      <c r="J14" s="23">
        <f>I14+2</f>
        <v>38.9</v>
      </c>
      <c r="K14" s="16"/>
      <c r="L14" s="15">
        <f>M14-2</f>
        <v>10.25</v>
      </c>
      <c r="M14" s="15">
        <f t="shared" si="0"/>
        <v>12.25</v>
      </c>
      <c r="N14" s="15">
        <v>13.75</v>
      </c>
      <c r="O14" s="15">
        <f t="shared" si="1"/>
        <v>14.5</v>
      </c>
      <c r="P14" s="15">
        <f t="shared" si="1"/>
        <v>15.25</v>
      </c>
    </row>
    <row r="15" spans="1:16" ht="20.25" customHeight="1" x14ac:dyDescent="0.4">
      <c r="A15" s="12"/>
      <c r="B15" s="13" t="s">
        <v>38</v>
      </c>
      <c r="C15" s="13" t="s">
        <v>39</v>
      </c>
      <c r="D15" s="21"/>
      <c r="E15" s="14"/>
      <c r="F15" s="23">
        <f>G15</f>
        <v>10</v>
      </c>
      <c r="G15" s="24">
        <f>H15-2.5</f>
        <v>10</v>
      </c>
      <c r="H15" s="23">
        <v>12.5</v>
      </c>
      <c r="I15" s="23">
        <f>H15</f>
        <v>12.5</v>
      </c>
      <c r="J15" s="23">
        <f>I15</f>
        <v>12.5</v>
      </c>
      <c r="K15" s="16"/>
      <c r="L15" s="15">
        <v>4</v>
      </c>
      <c r="M15" s="15">
        <v>4</v>
      </c>
      <c r="N15" s="15">
        <v>5</v>
      </c>
      <c r="O15" s="15">
        <v>5</v>
      </c>
      <c r="P15" s="15">
        <v>5</v>
      </c>
    </row>
    <row r="16" spans="1:16" ht="26" x14ac:dyDescent="0.4">
      <c r="A16" s="12">
        <v>8</v>
      </c>
      <c r="B16" s="13" t="s">
        <v>40</v>
      </c>
      <c r="C16" s="13" t="s">
        <v>41</v>
      </c>
      <c r="D16" s="21">
        <v>1.2</v>
      </c>
      <c r="E16" s="14"/>
      <c r="F16" s="23">
        <f>G16-5</f>
        <v>26.099999999999998</v>
      </c>
      <c r="G16" s="24">
        <f>H16-3.8</f>
        <v>31.099999999999998</v>
      </c>
      <c r="H16" s="23">
        <v>34.9</v>
      </c>
      <c r="I16" s="23">
        <f>H16+2</f>
        <v>36.9</v>
      </c>
      <c r="J16" s="23">
        <f>I16+2</f>
        <v>38.9</v>
      </c>
      <c r="K16" s="16"/>
      <c r="L16" s="15">
        <f>M16-2</f>
        <v>10.25</v>
      </c>
      <c r="M16" s="15">
        <f t="shared" si="0"/>
        <v>12.25</v>
      </c>
      <c r="N16" s="15">
        <v>13.75</v>
      </c>
      <c r="O16" s="15">
        <f t="shared" si="1"/>
        <v>14.5</v>
      </c>
      <c r="P16" s="15">
        <f t="shared" si="1"/>
        <v>15.25</v>
      </c>
    </row>
    <row r="17" spans="1:16" ht="23.25" customHeight="1" x14ac:dyDescent="0.4">
      <c r="A17" s="12"/>
      <c r="B17" s="13" t="s">
        <v>42</v>
      </c>
      <c r="C17" s="13" t="s">
        <v>43</v>
      </c>
      <c r="D17" s="21"/>
      <c r="E17" s="14"/>
      <c r="F17" s="23">
        <f>G17</f>
        <v>10</v>
      </c>
      <c r="G17" s="24">
        <f>H17-2.5</f>
        <v>10</v>
      </c>
      <c r="H17" s="23">
        <v>12.5</v>
      </c>
      <c r="I17" s="23">
        <f>H17</f>
        <v>12.5</v>
      </c>
      <c r="J17" s="23">
        <f>I17</f>
        <v>12.5</v>
      </c>
      <c r="K17" s="16"/>
      <c r="L17" s="15">
        <v>4</v>
      </c>
      <c r="M17" s="15">
        <v>4</v>
      </c>
      <c r="N17" s="15">
        <v>5</v>
      </c>
      <c r="O17" s="15">
        <v>5</v>
      </c>
      <c r="P17" s="15">
        <v>5</v>
      </c>
    </row>
    <row r="18" spans="1:16" ht="28.5" customHeight="1" x14ac:dyDescent="0.4">
      <c r="A18" s="12">
        <v>9</v>
      </c>
      <c r="B18" s="13" t="s">
        <v>44</v>
      </c>
      <c r="C18" s="13" t="s">
        <v>45</v>
      </c>
      <c r="D18" s="15">
        <v>2</v>
      </c>
      <c r="E18" s="14"/>
      <c r="F18" s="23">
        <f>G18-10</f>
        <v>61.100000000000009</v>
      </c>
      <c r="G18" s="24">
        <f>H18-7.6</f>
        <v>71.100000000000009</v>
      </c>
      <c r="H18" s="23">
        <v>78.7</v>
      </c>
      <c r="I18" s="23">
        <f>H18+3.8</f>
        <v>82.5</v>
      </c>
      <c r="J18" s="23">
        <f>I18+3.8</f>
        <v>86.3</v>
      </c>
      <c r="K18" s="16"/>
      <c r="L18" s="15">
        <f>M18-4</f>
        <v>24</v>
      </c>
      <c r="M18" s="15">
        <f>N18-3</f>
        <v>28</v>
      </c>
      <c r="N18" s="15">
        <v>31</v>
      </c>
      <c r="O18" s="15">
        <f>N18+1.5</f>
        <v>32.5</v>
      </c>
      <c r="P18" s="15">
        <f>O18+1.5</f>
        <v>34</v>
      </c>
    </row>
    <row r="19" spans="1:16" ht="26" x14ac:dyDescent="0.4">
      <c r="A19" s="12">
        <v>10</v>
      </c>
      <c r="B19" s="13" t="s">
        <v>46</v>
      </c>
      <c r="C19" s="13" t="s">
        <v>47</v>
      </c>
      <c r="D19" s="15">
        <v>2</v>
      </c>
      <c r="E19" s="14"/>
      <c r="F19" s="23">
        <f>G19-10</f>
        <v>61.100000000000009</v>
      </c>
      <c r="G19" s="24">
        <f>H19-7.6</f>
        <v>71.100000000000009</v>
      </c>
      <c r="H19" s="23">
        <v>78.7</v>
      </c>
      <c r="I19" s="23">
        <f>H19+3.8</f>
        <v>82.5</v>
      </c>
      <c r="J19" s="23">
        <f>I19+3.8</f>
        <v>86.3</v>
      </c>
      <c r="K19" s="16"/>
      <c r="L19" s="15">
        <f>M19-4</f>
        <v>24</v>
      </c>
      <c r="M19" s="15">
        <f>N19-3</f>
        <v>28</v>
      </c>
      <c r="N19" s="15">
        <v>31</v>
      </c>
      <c r="O19" s="15">
        <f>N19+1.5</f>
        <v>32.5</v>
      </c>
      <c r="P19" s="15">
        <f>O19+1.5</f>
        <v>34</v>
      </c>
    </row>
    <row r="20" spans="1:16" ht="26" x14ac:dyDescent="0.4">
      <c r="A20" s="12">
        <v>11</v>
      </c>
      <c r="B20" s="13" t="s">
        <v>48</v>
      </c>
      <c r="C20" s="13" t="s">
        <v>49</v>
      </c>
      <c r="D20" s="21">
        <v>0.7</v>
      </c>
      <c r="E20" s="14"/>
      <c r="F20" s="23">
        <f>G20-Q20</f>
        <v>1</v>
      </c>
      <c r="G20" s="24">
        <f>H20-R20</f>
        <v>1</v>
      </c>
      <c r="H20" s="23">
        <v>1</v>
      </c>
      <c r="I20" s="23">
        <f>H20+T20</f>
        <v>1</v>
      </c>
      <c r="J20" s="23">
        <f>I20+T20</f>
        <v>1</v>
      </c>
      <c r="K20" s="16"/>
      <c r="L20" s="15">
        <f>M20-W20</f>
        <v>0.375</v>
      </c>
      <c r="M20" s="15">
        <f>N20-X20</f>
        <v>0.375</v>
      </c>
      <c r="N20" s="20">
        <v>0.375</v>
      </c>
      <c r="O20" s="15">
        <f>N20+Z20</f>
        <v>0.375</v>
      </c>
      <c r="P20" s="15">
        <f>O20+Z20</f>
        <v>0.375</v>
      </c>
    </row>
    <row r="21" spans="1:16" ht="26" x14ac:dyDescent="0.4">
      <c r="A21" s="12">
        <v>12</v>
      </c>
      <c r="B21" s="13" t="s">
        <v>50</v>
      </c>
      <c r="C21" s="13" t="s">
        <v>51</v>
      </c>
      <c r="D21" s="21">
        <v>0.7</v>
      </c>
      <c r="E21" s="14"/>
      <c r="F21" s="23">
        <f>G21-0.3</f>
        <v>1.9000000000000001</v>
      </c>
      <c r="G21" s="24">
        <f>H21-1</f>
        <v>2.2000000000000002</v>
      </c>
      <c r="H21" s="23">
        <v>3.2</v>
      </c>
      <c r="I21" s="23">
        <f>H21</f>
        <v>3.2</v>
      </c>
      <c r="J21" s="23">
        <f>I21+0.3</f>
        <v>3.5</v>
      </c>
      <c r="K21" s="16"/>
      <c r="L21" s="15">
        <f>M21-1/8</f>
        <v>0.75</v>
      </c>
      <c r="M21" s="15">
        <f t="shared" ref="M21:M23" si="2">N21-3/8</f>
        <v>0.875</v>
      </c>
      <c r="N21" s="15">
        <v>1.25</v>
      </c>
      <c r="O21" s="15">
        <f>N21+Z21</f>
        <v>1.25</v>
      </c>
      <c r="P21" s="15">
        <f>O21+1/8</f>
        <v>1.375</v>
      </c>
    </row>
    <row r="22" spans="1:16" ht="26" x14ac:dyDescent="0.4">
      <c r="A22" s="12">
        <v>13</v>
      </c>
      <c r="B22" s="13" t="s">
        <v>52</v>
      </c>
      <c r="C22" s="13" t="s">
        <v>53</v>
      </c>
      <c r="D22" s="21">
        <v>0.7</v>
      </c>
      <c r="E22" s="14"/>
      <c r="F22" s="23">
        <f>G22-2</f>
        <v>14</v>
      </c>
      <c r="G22" s="24">
        <f>H22-1</f>
        <v>16</v>
      </c>
      <c r="H22" s="23">
        <v>17</v>
      </c>
      <c r="I22" s="23">
        <f>H22+1</f>
        <v>18</v>
      </c>
      <c r="J22" s="23">
        <f>I22+1</f>
        <v>19</v>
      </c>
      <c r="K22" s="16"/>
      <c r="L22" s="15">
        <f>M22-3/4</f>
        <v>5.625</v>
      </c>
      <c r="M22" s="15">
        <f t="shared" si="2"/>
        <v>6.375</v>
      </c>
      <c r="N22" s="15">
        <v>6.75</v>
      </c>
      <c r="O22" s="15">
        <f>N22+3/8</f>
        <v>7.125</v>
      </c>
      <c r="P22" s="15">
        <f>O22+3/8</f>
        <v>7.5</v>
      </c>
    </row>
    <row r="23" spans="1:16" ht="26" x14ac:dyDescent="0.4">
      <c r="A23" s="12">
        <v>14</v>
      </c>
      <c r="B23" s="13" t="s">
        <v>54</v>
      </c>
      <c r="C23" s="13" t="s">
        <v>55</v>
      </c>
      <c r="D23" s="21">
        <v>0.7</v>
      </c>
      <c r="E23" s="14"/>
      <c r="F23" s="23">
        <f>G23-1.5</f>
        <v>10.8</v>
      </c>
      <c r="G23" s="24">
        <f>H23-1</f>
        <v>12.3</v>
      </c>
      <c r="H23" s="23">
        <v>13.3</v>
      </c>
      <c r="I23" s="23">
        <f>H23+1</f>
        <v>14.3</v>
      </c>
      <c r="J23" s="23">
        <f>I23+1</f>
        <v>15.3</v>
      </c>
      <c r="K23" s="16"/>
      <c r="L23" s="15">
        <f>M23-5/8</f>
        <v>4.25</v>
      </c>
      <c r="M23" s="15">
        <f t="shared" si="2"/>
        <v>4.875</v>
      </c>
      <c r="N23" s="21" t="s">
        <v>56</v>
      </c>
      <c r="O23" s="15">
        <f>N23+3/8</f>
        <v>5.625</v>
      </c>
      <c r="P23" s="15">
        <f>O23+3/8</f>
        <v>6</v>
      </c>
    </row>
    <row r="24" spans="1:16" ht="30" customHeight="1" x14ac:dyDescent="0.4">
      <c r="A24" s="12">
        <v>15</v>
      </c>
      <c r="B24" s="13" t="s">
        <v>57</v>
      </c>
      <c r="C24" s="13" t="s">
        <v>58</v>
      </c>
      <c r="D24" s="15">
        <v>1</v>
      </c>
      <c r="E24" s="14"/>
      <c r="F24" s="23">
        <f>G24-2.5</f>
        <v>24</v>
      </c>
      <c r="G24" s="24">
        <f>H24-2</f>
        <v>26.5</v>
      </c>
      <c r="H24" s="23">
        <v>28.5</v>
      </c>
      <c r="I24" s="23">
        <f>H24+2</f>
        <v>30.5</v>
      </c>
      <c r="J24" s="23">
        <f>I24+2</f>
        <v>32.5</v>
      </c>
      <c r="K24" s="16"/>
      <c r="L24" s="15">
        <f>M24-1</f>
        <v>9.5</v>
      </c>
      <c r="M24" s="15">
        <f>N24-3/4</f>
        <v>10.5</v>
      </c>
      <c r="N24" s="15">
        <v>11.25</v>
      </c>
      <c r="O24" s="15">
        <f>N24+3/4</f>
        <v>12</v>
      </c>
      <c r="P24" s="15">
        <f>O24+3/4</f>
        <v>12.75</v>
      </c>
    </row>
    <row r="25" spans="1:16" ht="27.75" customHeight="1" x14ac:dyDescent="0.4">
      <c r="A25" s="12">
        <v>16</v>
      </c>
      <c r="B25" s="13" t="s">
        <v>59</v>
      </c>
      <c r="C25" s="13" t="s">
        <v>60</v>
      </c>
      <c r="D25" s="21">
        <v>0.7</v>
      </c>
      <c r="E25" s="14"/>
      <c r="F25" s="23">
        <f>G25-2.5</f>
        <v>22.1</v>
      </c>
      <c r="G25" s="24">
        <f>H25-2</f>
        <v>24.6</v>
      </c>
      <c r="H25" s="23">
        <v>26.6</v>
      </c>
      <c r="I25" s="23">
        <f>H25+2</f>
        <v>28.6</v>
      </c>
      <c r="J25" s="23">
        <f>I25+2</f>
        <v>30.6</v>
      </c>
      <c r="K25" s="16"/>
      <c r="L25" s="15">
        <f>M25-1</f>
        <v>8.75</v>
      </c>
      <c r="M25" s="15">
        <f>N25-3/4</f>
        <v>9.75</v>
      </c>
      <c r="N25" s="15">
        <v>10.5</v>
      </c>
      <c r="O25" s="15">
        <f>N25+3/4</f>
        <v>11.25</v>
      </c>
      <c r="P25" s="15">
        <f>O25+3/4</f>
        <v>12</v>
      </c>
    </row>
    <row r="26" spans="1:16" ht="26" x14ac:dyDescent="0.4">
      <c r="A26" s="12">
        <v>17</v>
      </c>
      <c r="B26" s="13" t="s">
        <v>61</v>
      </c>
      <c r="C26" s="13" t="s">
        <v>62</v>
      </c>
      <c r="D26" s="21">
        <v>0.3</v>
      </c>
      <c r="E26" s="14"/>
      <c r="F26" s="23">
        <f>G26-Q26</f>
        <v>2</v>
      </c>
      <c r="G26" s="24">
        <f>H26-R26</f>
        <v>2</v>
      </c>
      <c r="H26" s="23">
        <v>2</v>
      </c>
      <c r="I26" s="23">
        <f>H26+T26</f>
        <v>2</v>
      </c>
      <c r="J26" s="23">
        <f>I26+T26</f>
        <v>2</v>
      </c>
      <c r="K26" s="22"/>
      <c r="L26" s="15">
        <f>M26-W26</f>
        <v>0.75</v>
      </c>
      <c r="M26" s="15">
        <f>N26-X26</f>
        <v>0.75</v>
      </c>
      <c r="N26" s="15">
        <v>0.75</v>
      </c>
      <c r="O26" s="15">
        <f>N26+Z26</f>
        <v>0.75</v>
      </c>
      <c r="P26" s="15">
        <f>O26+Z26</f>
        <v>0.75</v>
      </c>
    </row>
    <row r="27" spans="1:16" x14ac:dyDescent="0.4">
      <c r="A27" s="10"/>
      <c r="H27" s="26"/>
      <c r="K27" s="3"/>
    </row>
    <row r="28" spans="1:16" x14ac:dyDescent="0.4">
      <c r="A28" s="10"/>
      <c r="K28" s="3"/>
    </row>
    <row r="29" spans="1:16" x14ac:dyDescent="0.4">
      <c r="A29" s="2"/>
      <c r="K29" s="3"/>
    </row>
    <row r="30" spans="1:16" x14ac:dyDescent="0.4">
      <c r="A30" s="2"/>
      <c r="K30" s="3"/>
    </row>
    <row r="31" spans="1:16" x14ac:dyDescent="0.4">
      <c r="A31" s="11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1CBA-60C9-4AAF-922A-5664C3D34C2C}">
  <sheetPr>
    <pageSetUpPr fitToPage="1"/>
  </sheetPr>
  <dimension ref="A1:K31"/>
  <sheetViews>
    <sheetView zoomScale="90" zoomScaleNormal="90" workbookViewId="0">
      <selection activeCell="C14" sqref="C14"/>
    </sheetView>
  </sheetViews>
  <sheetFormatPr defaultColWidth="12.1796875" defaultRowHeight="16" x14ac:dyDescent="0.4"/>
  <cols>
    <col min="1" max="1" width="12" style="1" customWidth="1"/>
    <col min="2" max="2" width="36.81640625" style="1" customWidth="1"/>
    <col min="3" max="3" width="38.453125" style="1" customWidth="1"/>
    <col min="4" max="10" width="12.1796875" style="1"/>
    <col min="11" max="11" width="26" style="1" customWidth="1"/>
    <col min="12" max="16384" width="12.1796875" style="1"/>
  </cols>
  <sheetData>
    <row r="1" spans="1:11" x14ac:dyDescent="0.4">
      <c r="A1" s="28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x14ac:dyDescent="0.4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x14ac:dyDescent="0.4">
      <c r="A3" s="2" t="s">
        <v>0</v>
      </c>
      <c r="B3" s="1" t="s">
        <v>66</v>
      </c>
      <c r="F3" s="1" t="str">
        <f>[12]Summary!E3</f>
        <v>Base Size</v>
      </c>
      <c r="G3" s="1" t="s">
        <v>15</v>
      </c>
      <c r="I3" s="1" t="s">
        <v>1</v>
      </c>
      <c r="J3" s="34"/>
      <c r="K3" s="35"/>
    </row>
    <row r="4" spans="1:11" x14ac:dyDescent="0.4">
      <c r="A4" s="2" t="s">
        <v>2</v>
      </c>
      <c r="F4" s="1" t="s">
        <v>3</v>
      </c>
      <c r="G4" s="1" t="str">
        <f>[12]Summary!F4</f>
        <v>Kids Apparel</v>
      </c>
      <c r="I4" s="1" t="s">
        <v>4</v>
      </c>
      <c r="J4" s="1" t="str">
        <f>[12]Summary!I4</f>
        <v>New</v>
      </c>
      <c r="K4" s="3"/>
    </row>
    <row r="5" spans="1:11" x14ac:dyDescent="0.4">
      <c r="A5" s="4" t="s">
        <v>5</v>
      </c>
      <c r="B5" s="5"/>
      <c r="C5" s="5"/>
      <c r="D5" s="5"/>
      <c r="E5" s="5"/>
      <c r="F5" s="5" t="s">
        <v>6</v>
      </c>
      <c r="G5" s="5"/>
      <c r="H5" s="5"/>
      <c r="I5" s="5" t="s">
        <v>7</v>
      </c>
      <c r="J5" s="5" t="s">
        <v>8</v>
      </c>
      <c r="K5" s="6"/>
    </row>
    <row r="6" spans="1:11" ht="16.5" thickBot="1" x14ac:dyDescent="0.45">
      <c r="A6" s="36" t="s">
        <v>9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x14ac:dyDescent="0.4">
      <c r="A7" s="7" t="s">
        <v>10</v>
      </c>
      <c r="B7" s="7" t="s">
        <v>11</v>
      </c>
      <c r="C7" s="7"/>
      <c r="D7" s="7" t="s">
        <v>12</v>
      </c>
      <c r="E7" s="7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9" t="s">
        <v>19</v>
      </c>
    </row>
    <row r="8" spans="1:11" x14ac:dyDescent="0.4">
      <c r="A8" s="12">
        <v>1</v>
      </c>
      <c r="B8" s="13" t="s">
        <v>20</v>
      </c>
      <c r="C8" s="13" t="s">
        <v>21</v>
      </c>
      <c r="D8" s="14" t="s">
        <v>22</v>
      </c>
      <c r="E8" s="14"/>
      <c r="F8" s="15">
        <f>G8-3</f>
        <v>14.5</v>
      </c>
      <c r="G8" s="15">
        <f>H8-2.5</f>
        <v>17.5</v>
      </c>
      <c r="H8" s="15">
        <v>20</v>
      </c>
      <c r="I8" s="15">
        <f>H8+1</f>
        <v>21</v>
      </c>
      <c r="J8" s="15">
        <f>I8+1</f>
        <v>22</v>
      </c>
      <c r="K8" s="16"/>
    </row>
    <row r="9" spans="1:11" x14ac:dyDescent="0.4">
      <c r="A9" s="12">
        <v>2</v>
      </c>
      <c r="B9" s="13" t="s">
        <v>23</v>
      </c>
      <c r="C9" s="13" t="s">
        <v>24</v>
      </c>
      <c r="D9" s="14" t="s">
        <v>25</v>
      </c>
      <c r="E9" s="14"/>
      <c r="F9" s="15">
        <f>G9-Q9</f>
        <v>0.625</v>
      </c>
      <c r="G9" s="15">
        <f>H9-1/8</f>
        <v>0.625</v>
      </c>
      <c r="H9" s="17">
        <v>0.75</v>
      </c>
      <c r="I9" s="15">
        <f>H9+T9</f>
        <v>0.75</v>
      </c>
      <c r="J9" s="15">
        <f>I9+T9</f>
        <v>0.75</v>
      </c>
      <c r="K9" s="16"/>
    </row>
    <row r="10" spans="1:11" x14ac:dyDescent="0.4">
      <c r="A10" s="12">
        <v>3</v>
      </c>
      <c r="B10" s="13" t="s">
        <v>26</v>
      </c>
      <c r="C10" s="13" t="s">
        <v>27</v>
      </c>
      <c r="D10" s="14" t="s">
        <v>28</v>
      </c>
      <c r="E10" s="14"/>
      <c r="F10" s="15">
        <f>G10-1/4</f>
        <v>5.75</v>
      </c>
      <c r="G10" s="15">
        <f>H10-1/4</f>
        <v>6</v>
      </c>
      <c r="H10" s="15">
        <v>6.25</v>
      </c>
      <c r="I10" s="15">
        <f>H10+1/2</f>
        <v>6.75</v>
      </c>
      <c r="J10" s="15">
        <f>I10+1/2</f>
        <v>7.25</v>
      </c>
      <c r="K10" s="16"/>
    </row>
    <row r="11" spans="1:11" x14ac:dyDescent="0.4">
      <c r="A11" s="12">
        <v>4</v>
      </c>
      <c r="B11" s="13" t="s">
        <v>29</v>
      </c>
      <c r="C11" s="13" t="s">
        <v>30</v>
      </c>
      <c r="D11" s="14" t="s">
        <v>25</v>
      </c>
      <c r="E11" s="14"/>
      <c r="F11" s="15">
        <f>G11-Q11</f>
        <v>1.25</v>
      </c>
      <c r="G11" s="15">
        <f>H11-1/8</f>
        <v>1.25</v>
      </c>
      <c r="H11" s="15">
        <v>1.375</v>
      </c>
      <c r="I11" s="15">
        <f>H11+T11</f>
        <v>1.375</v>
      </c>
      <c r="J11" s="15">
        <f>I11+T11</f>
        <v>1.375</v>
      </c>
      <c r="K11" s="16"/>
    </row>
    <row r="12" spans="1:11" x14ac:dyDescent="0.4">
      <c r="A12" s="12">
        <v>5</v>
      </c>
      <c r="B12" s="13" t="s">
        <v>31</v>
      </c>
      <c r="C12" s="13" t="s">
        <v>32</v>
      </c>
      <c r="D12" s="14" t="s">
        <v>33</v>
      </c>
      <c r="E12" s="18">
        <v>0.25</v>
      </c>
      <c r="F12" s="15">
        <f>G12-1/4</f>
        <v>2.875</v>
      </c>
      <c r="G12" s="15">
        <f>H12-1/4</f>
        <v>3.125</v>
      </c>
      <c r="H12" s="15">
        <v>3.375</v>
      </c>
      <c r="I12" s="15">
        <f>H12+1/4</f>
        <v>3.625</v>
      </c>
      <c r="J12" s="15">
        <f>I12+E12</f>
        <v>3.875</v>
      </c>
      <c r="K12" s="16"/>
    </row>
    <row r="13" spans="1:11" ht="26" x14ac:dyDescent="0.4">
      <c r="A13" s="12">
        <v>6</v>
      </c>
      <c r="B13" s="13" t="s">
        <v>34</v>
      </c>
      <c r="C13" s="13" t="s">
        <v>35</v>
      </c>
      <c r="D13" s="14" t="s">
        <v>22</v>
      </c>
      <c r="E13" s="18"/>
      <c r="F13" s="15">
        <f>G13-2</f>
        <v>10.75</v>
      </c>
      <c r="G13" s="15">
        <f t="shared" ref="G13:G16" si="0">H13-1.5</f>
        <v>12.75</v>
      </c>
      <c r="H13" s="15">
        <v>14.25</v>
      </c>
      <c r="I13" s="15">
        <f t="shared" ref="I13:J16" si="1">H13+3/4</f>
        <v>15</v>
      </c>
      <c r="J13" s="15">
        <f t="shared" si="1"/>
        <v>15.75</v>
      </c>
      <c r="K13" s="16"/>
    </row>
    <row r="14" spans="1:11" ht="26" x14ac:dyDescent="0.4">
      <c r="A14" s="12">
        <v>7</v>
      </c>
      <c r="B14" s="13" t="s">
        <v>36</v>
      </c>
      <c r="C14" s="13" t="s">
        <v>37</v>
      </c>
      <c r="D14" s="14" t="s">
        <v>22</v>
      </c>
      <c r="E14" s="14"/>
      <c r="F14" s="15">
        <f>G14-2</f>
        <v>10.25</v>
      </c>
      <c r="G14" s="15">
        <f t="shared" si="0"/>
        <v>12.25</v>
      </c>
      <c r="H14" s="15">
        <v>13.75</v>
      </c>
      <c r="I14" s="15">
        <f t="shared" si="1"/>
        <v>14.5</v>
      </c>
      <c r="J14" s="15">
        <f t="shared" si="1"/>
        <v>15.25</v>
      </c>
      <c r="K14" s="16"/>
    </row>
    <row r="15" spans="1:11" x14ac:dyDescent="0.4">
      <c r="A15" s="12"/>
      <c r="B15" s="13" t="s">
        <v>38</v>
      </c>
      <c r="C15" s="13" t="s">
        <v>39</v>
      </c>
      <c r="D15" s="14"/>
      <c r="E15" s="14"/>
      <c r="F15" s="15">
        <v>4</v>
      </c>
      <c r="G15" s="15">
        <v>4</v>
      </c>
      <c r="H15" s="15">
        <v>5</v>
      </c>
      <c r="I15" s="15">
        <v>5</v>
      </c>
      <c r="J15" s="15">
        <v>5</v>
      </c>
      <c r="K15" s="16"/>
    </row>
    <row r="16" spans="1:11" ht="26" x14ac:dyDescent="0.4">
      <c r="A16" s="12">
        <v>8</v>
      </c>
      <c r="B16" s="13" t="s">
        <v>40</v>
      </c>
      <c r="C16" s="13" t="s">
        <v>41</v>
      </c>
      <c r="D16" s="14" t="s">
        <v>22</v>
      </c>
      <c r="E16" s="14"/>
      <c r="F16" s="15">
        <f>G16-2</f>
        <v>10.25</v>
      </c>
      <c r="G16" s="15">
        <f t="shared" si="0"/>
        <v>12.25</v>
      </c>
      <c r="H16" s="15">
        <v>13.75</v>
      </c>
      <c r="I16" s="15">
        <f t="shared" si="1"/>
        <v>14.5</v>
      </c>
      <c r="J16" s="15">
        <f t="shared" si="1"/>
        <v>15.25</v>
      </c>
      <c r="K16" s="16"/>
    </row>
    <row r="17" spans="1:11" x14ac:dyDescent="0.4">
      <c r="A17" s="12"/>
      <c r="B17" s="13" t="s">
        <v>42</v>
      </c>
      <c r="C17" s="13" t="s">
        <v>43</v>
      </c>
      <c r="D17" s="14"/>
      <c r="E17" s="14"/>
      <c r="F17" s="15">
        <v>4</v>
      </c>
      <c r="G17" s="15">
        <v>4</v>
      </c>
      <c r="H17" s="15">
        <v>5</v>
      </c>
      <c r="I17" s="15">
        <v>5</v>
      </c>
      <c r="J17" s="15">
        <v>5</v>
      </c>
      <c r="K17" s="16"/>
    </row>
    <row r="18" spans="1:11" x14ac:dyDescent="0.4">
      <c r="A18" s="12">
        <v>9</v>
      </c>
      <c r="B18" s="13" t="s">
        <v>44</v>
      </c>
      <c r="C18" s="13" t="s">
        <v>45</v>
      </c>
      <c r="D18" s="19">
        <v>0.75</v>
      </c>
      <c r="E18" s="14"/>
      <c r="F18" s="15">
        <f>G18-4</f>
        <v>24</v>
      </c>
      <c r="G18" s="15">
        <f>H18-3</f>
        <v>28</v>
      </c>
      <c r="H18" s="15">
        <v>31</v>
      </c>
      <c r="I18" s="15">
        <f>H18+1.5</f>
        <v>32.5</v>
      </c>
      <c r="J18" s="15">
        <f>I18+1.5</f>
        <v>34</v>
      </c>
      <c r="K18" s="16"/>
    </row>
    <row r="19" spans="1:11" ht="26" x14ac:dyDescent="0.4">
      <c r="A19" s="12">
        <v>10</v>
      </c>
      <c r="B19" s="13" t="s">
        <v>46</v>
      </c>
      <c r="C19" s="13" t="s">
        <v>47</v>
      </c>
      <c r="D19" s="19">
        <v>0.75</v>
      </c>
      <c r="E19" s="14"/>
      <c r="F19" s="15">
        <f>G19-4</f>
        <v>24</v>
      </c>
      <c r="G19" s="15">
        <f>H19-3</f>
        <v>28</v>
      </c>
      <c r="H19" s="15">
        <v>31</v>
      </c>
      <c r="I19" s="15">
        <f>H19+1.5</f>
        <v>32.5</v>
      </c>
      <c r="J19" s="15">
        <f>I19+1.5</f>
        <v>34</v>
      </c>
      <c r="K19" s="16"/>
    </row>
    <row r="20" spans="1:11" ht="26" x14ac:dyDescent="0.4">
      <c r="A20" s="12">
        <v>11</v>
      </c>
      <c r="B20" s="13" t="s">
        <v>48</v>
      </c>
      <c r="C20" s="13" t="s">
        <v>49</v>
      </c>
      <c r="D20" s="14" t="s">
        <v>28</v>
      </c>
      <c r="E20" s="14"/>
      <c r="F20" s="15">
        <f>G20-Q20</f>
        <v>0.375</v>
      </c>
      <c r="G20" s="15">
        <f>H20-R20</f>
        <v>0.375</v>
      </c>
      <c r="H20" s="20">
        <v>0.375</v>
      </c>
      <c r="I20" s="15">
        <f>H20+T20</f>
        <v>0.375</v>
      </c>
      <c r="J20" s="15">
        <f>I20+T20</f>
        <v>0.375</v>
      </c>
      <c r="K20" s="16"/>
    </row>
    <row r="21" spans="1:11" ht="26" x14ac:dyDescent="0.4">
      <c r="A21" s="12">
        <v>12</v>
      </c>
      <c r="B21" s="13" t="s">
        <v>50</v>
      </c>
      <c r="C21" s="13" t="s">
        <v>51</v>
      </c>
      <c r="D21" s="14" t="s">
        <v>28</v>
      </c>
      <c r="E21" s="14"/>
      <c r="F21" s="15">
        <f>G21-1/8</f>
        <v>0.75</v>
      </c>
      <c r="G21" s="15">
        <f t="shared" ref="G21:G23" si="2">H21-3/8</f>
        <v>0.875</v>
      </c>
      <c r="H21" s="15">
        <v>1.25</v>
      </c>
      <c r="I21" s="15">
        <f>H21+T21</f>
        <v>1.25</v>
      </c>
      <c r="J21" s="15">
        <f>I21+1/8</f>
        <v>1.375</v>
      </c>
      <c r="K21" s="16"/>
    </row>
    <row r="22" spans="1:11" ht="26" x14ac:dyDescent="0.4">
      <c r="A22" s="12">
        <v>13</v>
      </c>
      <c r="B22" s="13" t="s">
        <v>52</v>
      </c>
      <c r="C22" s="13" t="s">
        <v>53</v>
      </c>
      <c r="D22" s="14" t="s">
        <v>28</v>
      </c>
      <c r="E22" s="14"/>
      <c r="F22" s="15">
        <f>G22-3/4</f>
        <v>5.625</v>
      </c>
      <c r="G22" s="15">
        <f t="shared" si="2"/>
        <v>6.375</v>
      </c>
      <c r="H22" s="15">
        <v>6.75</v>
      </c>
      <c r="I22" s="15">
        <f>H22+3/8</f>
        <v>7.125</v>
      </c>
      <c r="J22" s="15">
        <f>I22+3/8</f>
        <v>7.5</v>
      </c>
      <c r="K22" s="16"/>
    </row>
    <row r="23" spans="1:11" ht="26" x14ac:dyDescent="0.4">
      <c r="A23" s="12">
        <v>14</v>
      </c>
      <c r="B23" s="13" t="s">
        <v>54</v>
      </c>
      <c r="C23" s="13" t="s">
        <v>55</v>
      </c>
      <c r="D23" s="14" t="s">
        <v>28</v>
      </c>
      <c r="E23" s="14"/>
      <c r="F23" s="15">
        <f>G23-5/8</f>
        <v>4.25</v>
      </c>
      <c r="G23" s="15">
        <f t="shared" si="2"/>
        <v>4.875</v>
      </c>
      <c r="H23" s="21" t="s">
        <v>56</v>
      </c>
      <c r="I23" s="15">
        <f>H23+3/8</f>
        <v>5.625</v>
      </c>
      <c r="J23" s="15">
        <f>I23+3/8</f>
        <v>6</v>
      </c>
      <c r="K23" s="16"/>
    </row>
    <row r="24" spans="1:11" x14ac:dyDescent="0.4">
      <c r="A24" s="12">
        <v>15</v>
      </c>
      <c r="B24" s="13" t="s">
        <v>57</v>
      </c>
      <c r="C24" s="13" t="s">
        <v>58</v>
      </c>
      <c r="D24" s="19">
        <v>0.375</v>
      </c>
      <c r="E24" s="14"/>
      <c r="F24" s="15">
        <f>G24-1</f>
        <v>9.5</v>
      </c>
      <c r="G24" s="15">
        <f>H24-3/4</f>
        <v>10.5</v>
      </c>
      <c r="H24" s="15">
        <v>11.25</v>
      </c>
      <c r="I24" s="15">
        <f>H24+3/4</f>
        <v>12</v>
      </c>
      <c r="J24" s="15">
        <f>I24+3/4</f>
        <v>12.75</v>
      </c>
      <c r="K24" s="16"/>
    </row>
    <row r="25" spans="1:11" x14ac:dyDescent="0.4">
      <c r="A25" s="12">
        <v>16</v>
      </c>
      <c r="B25" s="13" t="s">
        <v>59</v>
      </c>
      <c r="C25" s="13" t="s">
        <v>60</v>
      </c>
      <c r="D25" s="14" t="s">
        <v>28</v>
      </c>
      <c r="E25" s="14"/>
      <c r="F25" s="15">
        <f>G25-1</f>
        <v>8.75</v>
      </c>
      <c r="G25" s="15">
        <f>H25-3/4</f>
        <v>9.75</v>
      </c>
      <c r="H25" s="15">
        <v>10.5</v>
      </c>
      <c r="I25" s="15">
        <f>H25+3/4</f>
        <v>11.25</v>
      </c>
      <c r="J25" s="15">
        <f>I25+3/4</f>
        <v>12</v>
      </c>
      <c r="K25" s="16"/>
    </row>
    <row r="26" spans="1:11" ht="26" x14ac:dyDescent="0.4">
      <c r="A26" s="12">
        <v>17</v>
      </c>
      <c r="B26" s="13" t="s">
        <v>61</v>
      </c>
      <c r="C26" s="13" t="s">
        <v>62</v>
      </c>
      <c r="D26" s="14" t="s">
        <v>63</v>
      </c>
      <c r="E26" s="14"/>
      <c r="F26" s="15">
        <f>G26-Q26</f>
        <v>0.75</v>
      </c>
      <c r="G26" s="15">
        <f>H26-R26</f>
        <v>0.75</v>
      </c>
      <c r="H26" s="15">
        <v>0.75</v>
      </c>
      <c r="I26" s="15">
        <f>H26+T26</f>
        <v>0.75</v>
      </c>
      <c r="J26" s="15">
        <f>I26+T26</f>
        <v>0.75</v>
      </c>
      <c r="K26" s="22"/>
    </row>
    <row r="27" spans="1:11" x14ac:dyDescent="0.4">
      <c r="A27" s="10"/>
      <c r="K27" s="3"/>
    </row>
    <row r="28" spans="1:11" x14ac:dyDescent="0.4">
      <c r="A28" s="10"/>
      <c r="K28" s="3"/>
    </row>
    <row r="29" spans="1:11" x14ac:dyDescent="0.4">
      <c r="A29" s="2"/>
      <c r="K29" s="3"/>
    </row>
    <row r="30" spans="1:11" x14ac:dyDescent="0.4">
      <c r="A30" s="2"/>
      <c r="K30" s="3"/>
    </row>
    <row r="31" spans="1:11" x14ac:dyDescent="0.4">
      <c r="A31" s="11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CFEC64-2CDA-4A97-8EED-61A0E8A5F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BA5237-30E8-45C9-B073-9607000FCC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5731F-5937-4832-A9E4-3E229A1D23D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BULK SPEC (cm)</vt:lpstr>
      <vt:lpstr>BULK SPEC</vt:lpstr>
      <vt:lpstr>'BULK SPEC'!Print_Area</vt:lpstr>
      <vt:lpstr>'BULK SPEC (cm)'!Print_Area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2025-02-17T04:05:19Z</dcterms:created>
  <dcterms:modified xsi:type="dcterms:W3CDTF">2025-03-24T10:14:56Z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