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"/>
    </mc:Choice>
  </mc:AlternateContent>
  <xr:revisionPtr revIDLastSave="835" documentId="6_{13C73650-2F37-4722-8F0F-29C69CA899BB}" xr6:coauthVersionLast="47" xr6:coauthVersionMax="47" xr10:uidLastSave="{272C564E-F9F1-4DD8-89CB-30CDCB455606}"/>
  <bookViews>
    <workbookView xWindow="-110" yWindow="-110" windowWidth="19420" windowHeight="10300" activeTab="1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Barcodes!$A$2:$P$26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L9" i="6" s="1"/>
  <c r="K3" i="6"/>
  <c r="K10" i="6"/>
  <c r="K11" i="6"/>
  <c r="K12" i="6"/>
  <c r="K13" i="6"/>
  <c r="K14" i="6"/>
  <c r="K15" i="6"/>
  <c r="K16" i="6"/>
  <c r="K17" i="6"/>
  <c r="K18" i="6"/>
  <c r="K19" i="6"/>
  <c r="K20" i="6"/>
  <c r="K9" i="6"/>
  <c r="I17" i="2" l="1"/>
  <c r="I18" i="2"/>
  <c r="K4" i="6"/>
  <c r="K5" i="6"/>
  <c r="K6" i="6"/>
  <c r="K7" i="6"/>
  <c r="K8" i="6"/>
  <c r="K21" i="6"/>
  <c r="K22" i="6"/>
  <c r="K23" i="6"/>
  <c r="K24" i="6"/>
  <c r="K25" i="6"/>
  <c r="K26" i="6"/>
  <c r="I4" i="6"/>
  <c r="J4" i="6" s="1"/>
  <c r="I5" i="6"/>
  <c r="J5" i="6" s="1"/>
  <c r="I6" i="6"/>
  <c r="J6" i="6" s="1"/>
  <c r="I7" i="6"/>
  <c r="J7" i="6" s="1"/>
  <c r="I8" i="6"/>
  <c r="J8" i="6" s="1"/>
  <c r="I9" i="6"/>
  <c r="I10" i="6"/>
  <c r="J10" i="6" s="1"/>
  <c r="I11" i="6"/>
  <c r="J11" i="6" s="1"/>
  <c r="I12" i="6"/>
  <c r="J12" i="6" s="1"/>
  <c r="I13" i="6"/>
  <c r="J13" i="6" s="1"/>
  <c r="L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3" i="6"/>
  <c r="J3" i="6" s="1"/>
  <c r="L3" i="6" s="1"/>
  <c r="L24" i="6" l="1"/>
  <c r="L23" i="6"/>
  <c r="L21" i="6"/>
  <c r="L8" i="6"/>
  <c r="L12" i="6"/>
  <c r="L26" i="6"/>
  <c r="L14" i="6"/>
  <c r="L20" i="6"/>
  <c r="L19" i="6"/>
  <c r="L10" i="6"/>
  <c r="L7" i="6"/>
  <c r="L11" i="6"/>
  <c r="L16" i="6"/>
  <c r="L22" i="6"/>
  <c r="L6" i="6"/>
  <c r="L5" i="6"/>
  <c r="L18" i="6"/>
  <c r="L15" i="6"/>
  <c r="L25" i="6"/>
  <c r="L17" i="6"/>
  <c r="L4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<sst xmlns="http://schemas.openxmlformats.org/spreadsheetml/2006/main" count="227" uniqueCount="126">
  <si>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</si>
  <si>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</si>
  <si>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</si>
  <si>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</si>
  <si>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</si>
  <si>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</si>
  <si>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</si>
  <si>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</si>
  <si>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</si>
  <si>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</si>
  <si>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</si>
  <si>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</si>
  <si>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</si>
  <si>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</si>
  <si>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</si>
  <si>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</si>
  <si>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</si>
  <si>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</si>
  <si>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</si>
  <si>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</si>
  <si>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</si>
  <si>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</si>
  <si>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</si>
  <si>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</si>
  <si>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</si>
  <si>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</si>
  <si>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</si>
  <si>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</si>
  <si>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</si>
  <si>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</si>
  <si>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</si>
  <si>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</si>
  <si>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</si>
  <si>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</si>
  <si>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</si>
  <si>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</si>
  <si>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</si>
  <si>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</si>
  <si>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</si>
  <si>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</si>
  <si>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</si>
  <si>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</si>
  <si>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</si>
  <si>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</si>
  <si>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</si>
  <si>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</si>
  <si>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</si>
  <si>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</si>
  <si>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</si>
  <si>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</si>
  <si>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</si>
  <si>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</si>
  <si>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</si>
  <si>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</si>
  <si>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</si>
  <si>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</si>
  <si>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</si>
  <si>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</si>
  <si>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</si>
  <si>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</si>
  <si>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</si>
  <si>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</si>
  <si>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</si>
  <si>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MUL</t>
  </si>
  <si>
    <t>FW25 - DROP 1</t>
  </si>
  <si>
    <t>R12  FW25   G2887</t>
  </si>
  <si>
    <t>CRZ01XXMULLRG</t>
  </si>
  <si>
    <t>5059526505969</t>
  </si>
  <si>
    <t>Men's RCC x David Carson Short Sleeve Cotton Tee</t>
  </si>
  <si>
    <t>CRZ01XXMULMED</t>
  </si>
  <si>
    <t>5059526505952</t>
  </si>
  <si>
    <t>CRZ01XXMULSML</t>
  </si>
  <si>
    <t>5059526505945</t>
  </si>
  <si>
    <t>CRZ01XXMULXLG</t>
  </si>
  <si>
    <t>5059526505976</t>
  </si>
  <si>
    <t>CRZ01XXMULXSM</t>
  </si>
  <si>
    <t>5059526505938</t>
  </si>
  <si>
    <t>CRZ01XXMULXXL</t>
  </si>
  <si>
    <t>5059526505983</t>
  </si>
  <si>
    <t>CSQ01XXMULLRG</t>
  </si>
  <si>
    <t>5059526506089</t>
  </si>
  <si>
    <t>Men's RCC x David Carson Hoodie</t>
  </si>
  <si>
    <t>CSQ01XXMULMED</t>
  </si>
  <si>
    <t>5059526506072</t>
  </si>
  <si>
    <t>CSQ01XXMULSML</t>
  </si>
  <si>
    <t>5059526506065</t>
  </si>
  <si>
    <t>CSQ01XXMULXLG</t>
  </si>
  <si>
    <t>5059526506096</t>
  </si>
  <si>
    <t>CSQ01XXMULXSM</t>
  </si>
  <si>
    <t>5059526506058</t>
  </si>
  <si>
    <t>CSQ01XXMULXXL</t>
  </si>
  <si>
    <t>5059526506102</t>
  </si>
  <si>
    <t>CSV01XXMULLRG</t>
  </si>
  <si>
    <t>5059526506157</t>
  </si>
  <si>
    <t>Women's RCC x David Carson Hoodie</t>
  </si>
  <si>
    <t>CSV01XXMULMED</t>
  </si>
  <si>
    <t>5059526506140</t>
  </si>
  <si>
    <t>CSV01XXMULSML</t>
  </si>
  <si>
    <t>5059526506133</t>
  </si>
  <si>
    <t>CSV01XXMULXLG</t>
  </si>
  <si>
    <t>5059526506164</t>
  </si>
  <si>
    <t>CSV01XXMULXSM</t>
  </si>
  <si>
    <t>5059526506126</t>
  </si>
  <si>
    <t>CSV01XXMULXXS</t>
  </si>
  <si>
    <t>5059526506119</t>
  </si>
  <si>
    <t>CSX01XXMULLRG</t>
  </si>
  <si>
    <t>5059526506034</t>
  </si>
  <si>
    <t>Women's RCC x David Carson Short Sleeve Cotton Tee</t>
  </si>
  <si>
    <t>CSX01XXMULMED</t>
  </si>
  <si>
    <t>5059526506027</t>
  </si>
  <si>
    <t>CSX01XXMULSML</t>
  </si>
  <si>
    <t>5059526506010</t>
  </si>
  <si>
    <t>CSX01XXMULXLG</t>
  </si>
  <si>
    <t>5059526506041</t>
  </si>
  <si>
    <t>CSX01XXMULXSM</t>
  </si>
  <si>
    <t>5059526506003</t>
  </si>
  <si>
    <t>CSX01XXMULXXS</t>
  </si>
  <si>
    <t>5059526505990</t>
  </si>
  <si>
    <t>CRZ01XX</t>
  </si>
  <si>
    <t>CSQ01XX</t>
  </si>
  <si>
    <t>CSV01XX</t>
  </si>
  <si>
    <t>CSX01XX</t>
  </si>
  <si>
    <t>C0046-SST259</t>
  </si>
  <si>
    <t>C0046-HOD079</t>
  </si>
  <si>
    <t>C0046-HOD078</t>
  </si>
  <si>
    <t>C0046-SST258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</si>
</sst>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2"/>
      <color theme="1"/>
      <name val="Calibri"/>
      <family val="2"/>
      <scheme val="minor"/>
    </font>
    <font>
      <sz val="12"/>
      <color rgb="FF000000"/>
      <name val="Adobe Caslon Pro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topLeftCell="A3" zoomScale="55" zoomScaleNormal="55" zoomScaleSheetLayoutView="55" zoomScalePageLayoutView="55" workbookViewId="0">
      <selection activeCell="L11" sqref="L11"/>
    </sheetView>
  </sheetViews>
  <sheetFormatPr defaultColWidth="9.26953125" defaultRowHeight="24"/>
  <cols>
    <col min="1" max="1" width="27" style="96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6" t="s">
        <v>6</v>
      </c>
      <c r="G5" s="107"/>
      <c r="H5" s="110" t="s">
        <v>37</v>
      </c>
      <c r="I5" s="111"/>
      <c r="J5" s="19"/>
      <c r="K5" s="19"/>
      <c r="L5" s="20"/>
      <c r="M5" s="21" t="s">
        <v>7</v>
      </c>
      <c r="N5" s="22">
        <v>45735</v>
      </c>
    </row>
    <row r="6" spans="1:21" ht="30.75" customHeight="1">
      <c r="A6" s="93" t="s">
        <v>8</v>
      </c>
      <c r="B6" s="23"/>
      <c r="D6" s="24"/>
      <c r="E6" s="18"/>
      <c r="F6" s="106" t="s">
        <v>9</v>
      </c>
      <c r="G6" s="107"/>
      <c r="H6" s="112" t="s">
        <v>64</v>
      </c>
      <c r="I6" s="113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5"/>
      <c r="C7" s="105"/>
      <c r="D7" s="26"/>
      <c r="E7" s="18"/>
      <c r="F7" s="106" t="s">
        <v>12</v>
      </c>
      <c r="G7" s="107"/>
      <c r="H7" s="108">
        <f>N5+20</f>
        <v>45755</v>
      </c>
      <c r="I7" s="109"/>
      <c r="J7" s="19"/>
      <c r="K7" s="19"/>
      <c r="L7" s="20"/>
      <c r="M7" s="21" t="s">
        <v>13</v>
      </c>
      <c r="N7" s="27" t="s">
        <v>65</v>
      </c>
    </row>
    <row r="8" spans="1:21" ht="30.75" customHeight="1">
      <c r="A8" s="94" t="s">
        <v>14</v>
      </c>
      <c r="B8" s="117"/>
      <c r="C8" s="117"/>
      <c r="D8" s="28"/>
      <c r="E8" s="18"/>
      <c r="F8" s="106" t="s">
        <v>15</v>
      </c>
      <c r="G8" s="107"/>
      <c r="H8" s="108">
        <f>N5+30</f>
        <v>45765</v>
      </c>
      <c r="I8" s="109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4245</v>
      </c>
      <c r="J11" s="41">
        <v>0</v>
      </c>
      <c r="K11" s="41">
        <f t="shared" ref="K11" si="0">I11-J11</f>
        <v>4245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4245</v>
      </c>
      <c r="J13" s="61"/>
      <c r="K13" s="60">
        <f>SUM(K11:K12)</f>
        <v>4245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5" t="s">
        <v>31</v>
      </c>
      <c r="B15" s="115"/>
      <c r="C15" s="70"/>
      <c r="D15" s="71"/>
      <c r="E15" s="116" t="s">
        <v>32</v>
      </c>
      <c r="F15" s="116"/>
      <c r="G15" s="116"/>
      <c r="H15" s="72"/>
      <c r="I15" s="73"/>
      <c r="J15" s="73"/>
      <c r="K15" s="73"/>
      <c r="L15" s="114" t="s">
        <v>33</v>
      </c>
      <c r="M15" s="114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I11-160-1699</f>
        <v>2386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>
        <f>1859-160</f>
        <v>1699</v>
      </c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27"/>
  <sheetViews>
    <sheetView tabSelected="1" view="pageBreakPreview" topLeftCell="A4" zoomScale="85" zoomScaleNormal="100" zoomScaleSheetLayoutView="85" workbookViewId="0">
      <selection activeCell="G3" sqref="G3"/>
    </sheetView>
  </sheetViews>
  <sheetFormatPr defaultRowHeight="14.5"/>
  <cols>
    <col min="1" max="1" width="20" customWidth="1"/>
    <col min="2" max="2" width="15" customWidth="1"/>
    <col min="3" max="3" width="21.1796875" customWidth="1"/>
    <col min="4" max="4" width="19.7265625" customWidth="1"/>
    <col min="5" max="5" width="28.453125" style="118" customWidth="1"/>
    <col min="6" max="6" width="15.453125" customWidth="1"/>
    <col min="7" max="7" width="13.81640625" customWidth="1"/>
    <col min="8" max="12" width="10.26953125" customWidth="1"/>
  </cols>
  <sheetData>
    <row r="2" spans="1:12" s="101" customFormat="1" ht="51.75" customHeight="1">
      <c r="A2" s="103" t="s">
        <v>59</v>
      </c>
      <c r="B2" s="103" t="s">
        <v>58</v>
      </c>
      <c r="C2" s="102" t="s">
        <v>43</v>
      </c>
      <c r="D2" s="102" t="s">
        <v>44</v>
      </c>
      <c r="E2" s="102" t="s">
        <v>45</v>
      </c>
      <c r="F2" s="102" t="s">
        <v>46</v>
      </c>
      <c r="G2" s="102" t="s">
        <v>47</v>
      </c>
      <c r="H2" s="100" t="s">
        <v>55</v>
      </c>
      <c r="I2" s="100" t="s">
        <v>57</v>
      </c>
      <c r="J2" s="100" t="s">
        <v>60</v>
      </c>
      <c r="K2" s="100" t="s">
        <v>61</v>
      </c>
      <c r="L2" s="102" t="s">
        <v>62</v>
      </c>
    </row>
    <row r="3" spans="1:12" s="119" customFormat="1" ht="43" customHeight="1">
      <c r="A3" s="119" t="s">
        <v>122</v>
      </c>
      <c r="B3" s="119" t="s">
        <v>118</v>
      </c>
      <c r="C3" s="120" t="s">
        <v>66</v>
      </c>
      <c r="D3" s="120" t="s">
        <v>67</v>
      </c>
      <c r="E3" s="121" t="s">
        <v>68</v>
      </c>
      <c r="F3" s="120" t="s">
        <v>63</v>
      </c>
      <c r="G3" s="120" t="s">
        <v>48</v>
      </c>
      <c r="H3" s="119">
        <v>162</v>
      </c>
      <c r="I3" s="119">
        <f>ROUNDUP(H3*30%,0)</f>
        <v>49</v>
      </c>
      <c r="J3" s="119">
        <f>SUM(H3:I3)*2</f>
        <v>422</v>
      </c>
      <c r="K3" s="119">
        <f>ROUNDUP((H3/50)*2,0)</f>
        <v>7</v>
      </c>
      <c r="L3" s="119">
        <f>J3+K3</f>
        <v>429</v>
      </c>
    </row>
    <row r="4" spans="1:12" s="119" customFormat="1" ht="43" customHeight="1">
      <c r="A4" s="119" t="s">
        <v>122</v>
      </c>
      <c r="B4" s="119" t="s">
        <v>118</v>
      </c>
      <c r="C4" s="120" t="s">
        <v>69</v>
      </c>
      <c r="D4" s="120" t="s">
        <v>70</v>
      </c>
      <c r="E4" s="121" t="s">
        <v>68</v>
      </c>
      <c r="F4" s="120" t="s">
        <v>63</v>
      </c>
      <c r="G4" s="120" t="s">
        <v>49</v>
      </c>
      <c r="H4" s="119">
        <v>183</v>
      </c>
      <c r="I4" s="119">
        <f t="shared" ref="I4:I26" si="0">ROUNDUP(H4*30%,0)</f>
        <v>55</v>
      </c>
      <c r="J4" s="119">
        <f t="shared" ref="J4:J26" si="1">SUM(H4:I4)*2</f>
        <v>476</v>
      </c>
      <c r="K4" s="119">
        <f t="shared" ref="K4:K26" si="2">ROUNDUP((H4/50)*2,0)</f>
        <v>8</v>
      </c>
      <c r="L4" s="119">
        <f t="shared" ref="L4:L25" si="3">J4+K4</f>
        <v>484</v>
      </c>
    </row>
    <row r="5" spans="1:12" s="119" customFormat="1" ht="43" customHeight="1">
      <c r="A5" s="119" t="s">
        <v>122</v>
      </c>
      <c r="B5" s="119" t="s">
        <v>118</v>
      </c>
      <c r="C5" s="120" t="s">
        <v>71</v>
      </c>
      <c r="D5" s="120" t="s">
        <v>72</v>
      </c>
      <c r="E5" s="121" t="s">
        <v>68</v>
      </c>
      <c r="F5" s="120" t="s">
        <v>63</v>
      </c>
      <c r="G5" s="120" t="s">
        <v>50</v>
      </c>
      <c r="H5" s="119">
        <v>113</v>
      </c>
      <c r="I5" s="119">
        <f t="shared" si="0"/>
        <v>34</v>
      </c>
      <c r="J5" s="119">
        <f t="shared" si="1"/>
        <v>294</v>
      </c>
      <c r="K5" s="119">
        <f t="shared" si="2"/>
        <v>5</v>
      </c>
      <c r="L5" s="119">
        <f t="shared" si="3"/>
        <v>299</v>
      </c>
    </row>
    <row r="6" spans="1:12" s="119" customFormat="1" ht="43" customHeight="1">
      <c r="A6" s="119" t="s">
        <v>122</v>
      </c>
      <c r="B6" s="119" t="s">
        <v>118</v>
      </c>
      <c r="C6" s="120" t="s">
        <v>73</v>
      </c>
      <c r="D6" s="120" t="s">
        <v>74</v>
      </c>
      <c r="E6" s="121" t="s">
        <v>68</v>
      </c>
      <c r="F6" s="120" t="s">
        <v>63</v>
      </c>
      <c r="G6" s="120" t="s">
        <v>51</v>
      </c>
      <c r="H6" s="119">
        <v>67</v>
      </c>
      <c r="I6" s="119">
        <f t="shared" si="0"/>
        <v>21</v>
      </c>
      <c r="J6" s="119">
        <f t="shared" si="1"/>
        <v>176</v>
      </c>
      <c r="K6" s="119">
        <f t="shared" si="2"/>
        <v>3</v>
      </c>
      <c r="L6" s="119">
        <f t="shared" si="3"/>
        <v>179</v>
      </c>
    </row>
    <row r="7" spans="1:12" s="119" customFormat="1" ht="43" customHeight="1">
      <c r="A7" s="119" t="s">
        <v>122</v>
      </c>
      <c r="B7" s="119" t="s">
        <v>118</v>
      </c>
      <c r="C7" s="120" t="s">
        <v>75</v>
      </c>
      <c r="D7" s="120" t="s">
        <v>76</v>
      </c>
      <c r="E7" s="121" t="s">
        <v>68</v>
      </c>
      <c r="F7" s="120" t="s">
        <v>63</v>
      </c>
      <c r="G7" s="120" t="s">
        <v>52</v>
      </c>
      <c r="H7" s="119">
        <v>38</v>
      </c>
      <c r="I7" s="119">
        <f t="shared" si="0"/>
        <v>12</v>
      </c>
      <c r="J7" s="119">
        <f t="shared" si="1"/>
        <v>100</v>
      </c>
      <c r="K7" s="119">
        <f t="shared" si="2"/>
        <v>2</v>
      </c>
      <c r="L7" s="119">
        <f t="shared" si="3"/>
        <v>102</v>
      </c>
    </row>
    <row r="8" spans="1:12" s="119" customFormat="1" ht="43" customHeight="1">
      <c r="A8" s="119" t="s">
        <v>122</v>
      </c>
      <c r="B8" s="119" t="s">
        <v>118</v>
      </c>
      <c r="C8" s="120" t="s">
        <v>77</v>
      </c>
      <c r="D8" s="120" t="s">
        <v>78</v>
      </c>
      <c r="E8" s="121" t="s">
        <v>68</v>
      </c>
      <c r="F8" s="120" t="s">
        <v>63</v>
      </c>
      <c r="G8" s="120" t="s">
        <v>53</v>
      </c>
      <c r="H8" s="119">
        <v>17</v>
      </c>
      <c r="I8" s="119">
        <f t="shared" si="0"/>
        <v>6</v>
      </c>
      <c r="J8" s="119">
        <f t="shared" si="1"/>
        <v>46</v>
      </c>
      <c r="K8" s="119">
        <f t="shared" si="2"/>
        <v>1</v>
      </c>
      <c r="L8" s="119">
        <f t="shared" si="3"/>
        <v>47</v>
      </c>
    </row>
    <row r="9" spans="1:12" s="119" customFormat="1" ht="43" customHeight="1">
      <c r="A9" s="119" t="s">
        <v>123</v>
      </c>
      <c r="B9" s="119" t="s">
        <v>119</v>
      </c>
      <c r="C9" s="120" t="s">
        <v>79</v>
      </c>
      <c r="D9" s="120" t="s">
        <v>80</v>
      </c>
      <c r="E9" s="121" t="s">
        <v>81</v>
      </c>
      <c r="F9" s="120" t="s">
        <v>63</v>
      </c>
      <c r="G9" s="120" t="s">
        <v>48</v>
      </c>
      <c r="H9" s="119">
        <v>106</v>
      </c>
      <c r="I9" s="119">
        <f t="shared" si="0"/>
        <v>32</v>
      </c>
      <c r="J9" s="119">
        <f>SUM(H9:I9)*2</f>
        <v>276</v>
      </c>
      <c r="K9" s="119">
        <f>ROUNDUP((H9/10)*2,0)</f>
        <v>22</v>
      </c>
      <c r="L9" s="119">
        <f>J9+K9</f>
        <v>298</v>
      </c>
    </row>
    <row r="10" spans="1:12" s="119" customFormat="1" ht="43" customHeight="1">
      <c r="A10" s="119" t="s">
        <v>123</v>
      </c>
      <c r="B10" s="119" t="s">
        <v>119</v>
      </c>
      <c r="C10" s="120" t="s">
        <v>82</v>
      </c>
      <c r="D10" s="120" t="s">
        <v>83</v>
      </c>
      <c r="E10" s="121" t="s">
        <v>81</v>
      </c>
      <c r="F10" s="120" t="s">
        <v>63</v>
      </c>
      <c r="G10" s="120" t="s">
        <v>49</v>
      </c>
      <c r="H10" s="119">
        <v>120</v>
      </c>
      <c r="I10" s="119">
        <f t="shared" si="0"/>
        <v>36</v>
      </c>
      <c r="J10" s="119">
        <f t="shared" si="1"/>
        <v>312</v>
      </c>
      <c r="K10" s="119">
        <f t="shared" ref="K10:K20" si="4">ROUNDUP((H10/10)*2,0)</f>
        <v>24</v>
      </c>
      <c r="L10" s="119">
        <f t="shared" si="3"/>
        <v>336</v>
      </c>
    </row>
    <row r="11" spans="1:12" s="119" customFormat="1" ht="43" customHeight="1">
      <c r="A11" s="119" t="s">
        <v>123</v>
      </c>
      <c r="B11" s="119" t="s">
        <v>119</v>
      </c>
      <c r="C11" s="120" t="s">
        <v>84</v>
      </c>
      <c r="D11" s="120" t="s">
        <v>85</v>
      </c>
      <c r="E11" s="121" t="s">
        <v>81</v>
      </c>
      <c r="F11" s="120" t="s">
        <v>63</v>
      </c>
      <c r="G11" s="120" t="s">
        <v>50</v>
      </c>
      <c r="H11" s="119">
        <v>74</v>
      </c>
      <c r="I11" s="119">
        <f t="shared" si="0"/>
        <v>23</v>
      </c>
      <c r="J11" s="119">
        <f t="shared" si="1"/>
        <v>194</v>
      </c>
      <c r="K11" s="119">
        <f t="shared" si="4"/>
        <v>15</v>
      </c>
      <c r="L11" s="119">
        <f t="shared" si="3"/>
        <v>209</v>
      </c>
    </row>
    <row r="12" spans="1:12" s="119" customFormat="1" ht="43" customHeight="1">
      <c r="A12" s="119" t="s">
        <v>123</v>
      </c>
      <c r="B12" s="119" t="s">
        <v>119</v>
      </c>
      <c r="C12" s="120" t="s">
        <v>86</v>
      </c>
      <c r="D12" s="120" t="s">
        <v>87</v>
      </c>
      <c r="E12" s="121" t="s">
        <v>81</v>
      </c>
      <c r="F12" s="120" t="s">
        <v>63</v>
      </c>
      <c r="G12" s="120" t="s">
        <v>51</v>
      </c>
      <c r="H12" s="119">
        <v>44</v>
      </c>
      <c r="I12" s="119">
        <f t="shared" si="0"/>
        <v>14</v>
      </c>
      <c r="J12" s="119">
        <f t="shared" si="1"/>
        <v>116</v>
      </c>
      <c r="K12" s="119">
        <f t="shared" si="4"/>
        <v>9</v>
      </c>
      <c r="L12" s="119">
        <f>J12+K12+1</f>
        <v>126</v>
      </c>
    </row>
    <row r="13" spans="1:12" s="119" customFormat="1" ht="43" customHeight="1">
      <c r="A13" s="119" t="s">
        <v>123</v>
      </c>
      <c r="B13" s="119" t="s">
        <v>119</v>
      </c>
      <c r="C13" s="120" t="s">
        <v>88</v>
      </c>
      <c r="D13" s="120" t="s">
        <v>89</v>
      </c>
      <c r="E13" s="121" t="s">
        <v>81</v>
      </c>
      <c r="F13" s="120" t="s">
        <v>63</v>
      </c>
      <c r="G13" s="120" t="s">
        <v>52</v>
      </c>
      <c r="H13" s="119">
        <v>25</v>
      </c>
      <c r="I13" s="119">
        <f t="shared" si="0"/>
        <v>8</v>
      </c>
      <c r="J13" s="119">
        <f t="shared" si="1"/>
        <v>66</v>
      </c>
      <c r="K13" s="119">
        <f t="shared" si="4"/>
        <v>5</v>
      </c>
      <c r="L13" s="119">
        <f t="shared" si="3"/>
        <v>71</v>
      </c>
    </row>
    <row r="14" spans="1:12" s="119" customFormat="1" ht="43" customHeight="1">
      <c r="A14" s="119" t="s">
        <v>123</v>
      </c>
      <c r="B14" s="119" t="s">
        <v>119</v>
      </c>
      <c r="C14" s="120" t="s">
        <v>90</v>
      </c>
      <c r="D14" s="120" t="s">
        <v>91</v>
      </c>
      <c r="E14" s="121" t="s">
        <v>81</v>
      </c>
      <c r="F14" s="120" t="s">
        <v>63</v>
      </c>
      <c r="G14" s="120" t="s">
        <v>53</v>
      </c>
      <c r="H14" s="119">
        <v>11</v>
      </c>
      <c r="I14" s="119">
        <f t="shared" si="0"/>
        <v>4</v>
      </c>
      <c r="J14" s="119">
        <f t="shared" si="1"/>
        <v>30</v>
      </c>
      <c r="K14" s="119">
        <f t="shared" si="4"/>
        <v>3</v>
      </c>
      <c r="L14" s="119">
        <f>J14+K14+1</f>
        <v>34</v>
      </c>
    </row>
    <row r="15" spans="1:12" s="119" customFormat="1" ht="43" customHeight="1">
      <c r="A15" s="119" t="s">
        <v>124</v>
      </c>
      <c r="B15" s="119" t="s">
        <v>120</v>
      </c>
      <c r="C15" s="120" t="s">
        <v>92</v>
      </c>
      <c r="D15" s="120" t="s">
        <v>93</v>
      </c>
      <c r="E15" s="121" t="s">
        <v>94</v>
      </c>
      <c r="F15" s="120" t="s">
        <v>63</v>
      </c>
      <c r="G15" s="120" t="s">
        <v>48</v>
      </c>
      <c r="H15" s="119">
        <v>22</v>
      </c>
      <c r="I15" s="119">
        <f t="shared" si="0"/>
        <v>7</v>
      </c>
      <c r="J15" s="119">
        <f t="shared" si="1"/>
        <v>58</v>
      </c>
      <c r="K15" s="119">
        <f t="shared" si="4"/>
        <v>5</v>
      </c>
      <c r="L15" s="119">
        <f t="shared" si="3"/>
        <v>63</v>
      </c>
    </row>
    <row r="16" spans="1:12" s="119" customFormat="1" ht="43" customHeight="1">
      <c r="A16" s="119" t="s">
        <v>124</v>
      </c>
      <c r="B16" s="119" t="s">
        <v>120</v>
      </c>
      <c r="C16" s="120" t="s">
        <v>95</v>
      </c>
      <c r="D16" s="120" t="s">
        <v>96</v>
      </c>
      <c r="E16" s="121" t="s">
        <v>94</v>
      </c>
      <c r="F16" s="120" t="s">
        <v>63</v>
      </c>
      <c r="G16" s="120" t="s">
        <v>49</v>
      </c>
      <c r="H16" s="119">
        <v>46</v>
      </c>
      <c r="I16" s="119">
        <f t="shared" si="0"/>
        <v>14</v>
      </c>
      <c r="J16" s="119">
        <f t="shared" si="1"/>
        <v>120</v>
      </c>
      <c r="K16" s="119">
        <f t="shared" si="4"/>
        <v>10</v>
      </c>
      <c r="L16" s="119">
        <f t="shared" si="3"/>
        <v>130</v>
      </c>
    </row>
    <row r="17" spans="1:12" s="119" customFormat="1" ht="43" customHeight="1">
      <c r="A17" s="119" t="s">
        <v>124</v>
      </c>
      <c r="B17" s="119" t="s">
        <v>120</v>
      </c>
      <c r="C17" s="120" t="s">
        <v>97</v>
      </c>
      <c r="D17" s="120" t="s">
        <v>98</v>
      </c>
      <c r="E17" s="121" t="s">
        <v>94</v>
      </c>
      <c r="F17" s="120" t="s">
        <v>63</v>
      </c>
      <c r="G17" s="120" t="s">
        <v>50</v>
      </c>
      <c r="H17" s="119">
        <v>52</v>
      </c>
      <c r="I17" s="119">
        <f t="shared" si="0"/>
        <v>16</v>
      </c>
      <c r="J17" s="119">
        <f t="shared" si="1"/>
        <v>136</v>
      </c>
      <c r="K17" s="119">
        <f t="shared" si="4"/>
        <v>11</v>
      </c>
      <c r="L17" s="119">
        <f t="shared" si="3"/>
        <v>147</v>
      </c>
    </row>
    <row r="18" spans="1:12" s="119" customFormat="1" ht="43" customHeight="1">
      <c r="A18" s="119" t="s">
        <v>124</v>
      </c>
      <c r="B18" s="119" t="s">
        <v>120</v>
      </c>
      <c r="C18" s="120" t="s">
        <v>99</v>
      </c>
      <c r="D18" s="120" t="s">
        <v>100</v>
      </c>
      <c r="E18" s="121" t="s">
        <v>94</v>
      </c>
      <c r="F18" s="120" t="s">
        <v>63</v>
      </c>
      <c r="G18" s="120" t="s">
        <v>51</v>
      </c>
      <c r="H18" s="119">
        <v>10</v>
      </c>
      <c r="I18" s="119">
        <f t="shared" si="0"/>
        <v>3</v>
      </c>
      <c r="J18" s="119">
        <f t="shared" si="1"/>
        <v>26</v>
      </c>
      <c r="K18" s="119">
        <f t="shared" si="4"/>
        <v>2</v>
      </c>
      <c r="L18" s="119">
        <f t="shared" si="3"/>
        <v>28</v>
      </c>
    </row>
    <row r="19" spans="1:12" s="119" customFormat="1" ht="43" customHeight="1">
      <c r="A19" s="119" t="s">
        <v>124</v>
      </c>
      <c r="B19" s="119" t="s">
        <v>120</v>
      </c>
      <c r="C19" s="120" t="s">
        <v>101</v>
      </c>
      <c r="D19" s="120" t="s">
        <v>102</v>
      </c>
      <c r="E19" s="121" t="s">
        <v>94</v>
      </c>
      <c r="F19" s="120" t="s">
        <v>63</v>
      </c>
      <c r="G19" s="120" t="s">
        <v>52</v>
      </c>
      <c r="H19" s="119">
        <v>22</v>
      </c>
      <c r="I19" s="119">
        <f t="shared" si="0"/>
        <v>7</v>
      </c>
      <c r="J19" s="119">
        <f t="shared" si="1"/>
        <v>58</v>
      </c>
      <c r="K19" s="119">
        <f t="shared" si="4"/>
        <v>5</v>
      </c>
      <c r="L19" s="119">
        <f>J19+K19 +1</f>
        <v>64</v>
      </c>
    </row>
    <row r="20" spans="1:12" s="119" customFormat="1" ht="43" customHeight="1">
      <c r="A20" s="119" t="s">
        <v>124</v>
      </c>
      <c r="B20" s="119" t="s">
        <v>120</v>
      </c>
      <c r="C20" s="120" t="s">
        <v>103</v>
      </c>
      <c r="D20" s="120" t="s">
        <v>104</v>
      </c>
      <c r="E20" s="121" t="s">
        <v>94</v>
      </c>
      <c r="F20" s="120" t="s">
        <v>63</v>
      </c>
      <c r="G20" s="120" t="s">
        <v>54</v>
      </c>
      <c r="H20" s="119">
        <v>8</v>
      </c>
      <c r="I20" s="119">
        <f t="shared" si="0"/>
        <v>3</v>
      </c>
      <c r="J20" s="119">
        <f t="shared" si="1"/>
        <v>22</v>
      </c>
      <c r="K20" s="119">
        <f t="shared" si="4"/>
        <v>2</v>
      </c>
      <c r="L20" s="119">
        <f>J20+K20+1</f>
        <v>25</v>
      </c>
    </row>
    <row r="21" spans="1:12" s="119" customFormat="1" ht="43" customHeight="1">
      <c r="A21" s="119" t="s">
        <v>125</v>
      </c>
      <c r="B21" s="119" t="s">
        <v>121</v>
      </c>
      <c r="C21" s="120" t="s">
        <v>105</v>
      </c>
      <c r="D21" s="120" t="s">
        <v>106</v>
      </c>
      <c r="E21" s="121" t="s">
        <v>107</v>
      </c>
      <c r="F21" s="120" t="s">
        <v>63</v>
      </c>
      <c r="G21" s="120" t="s">
        <v>48</v>
      </c>
      <c r="H21" s="119">
        <v>21</v>
      </c>
      <c r="I21" s="119">
        <f t="shared" si="0"/>
        <v>7</v>
      </c>
      <c r="J21" s="119">
        <f t="shared" si="1"/>
        <v>56</v>
      </c>
      <c r="K21" s="119">
        <f t="shared" si="2"/>
        <v>1</v>
      </c>
      <c r="L21" s="119">
        <f t="shared" si="3"/>
        <v>57</v>
      </c>
    </row>
    <row r="22" spans="1:12" s="119" customFormat="1" ht="43" customHeight="1">
      <c r="A22" s="119" t="s">
        <v>125</v>
      </c>
      <c r="B22" s="119" t="s">
        <v>121</v>
      </c>
      <c r="C22" s="120" t="s">
        <v>108</v>
      </c>
      <c r="D22" s="120" t="s">
        <v>109</v>
      </c>
      <c r="E22" s="121" t="s">
        <v>107</v>
      </c>
      <c r="F22" s="120" t="s">
        <v>63</v>
      </c>
      <c r="G22" s="120" t="s">
        <v>49</v>
      </c>
      <c r="H22" s="119">
        <v>59</v>
      </c>
      <c r="I22" s="119">
        <f t="shared" si="0"/>
        <v>18</v>
      </c>
      <c r="J22" s="119">
        <f t="shared" si="1"/>
        <v>154</v>
      </c>
      <c r="K22" s="119">
        <f t="shared" si="2"/>
        <v>3</v>
      </c>
      <c r="L22" s="119">
        <f t="shared" si="3"/>
        <v>157</v>
      </c>
    </row>
    <row r="23" spans="1:12" s="119" customFormat="1" ht="43" customHeight="1">
      <c r="A23" s="119" t="s">
        <v>125</v>
      </c>
      <c r="B23" s="119" t="s">
        <v>121</v>
      </c>
      <c r="C23" s="120" t="s">
        <v>110</v>
      </c>
      <c r="D23" s="120" t="s">
        <v>111</v>
      </c>
      <c r="E23" s="121" t="s">
        <v>107</v>
      </c>
      <c r="F23" s="120" t="s">
        <v>63</v>
      </c>
      <c r="G23" s="120" t="s">
        <v>50</v>
      </c>
      <c r="H23" s="119">
        <v>68</v>
      </c>
      <c r="I23" s="119">
        <f t="shared" si="0"/>
        <v>21</v>
      </c>
      <c r="J23" s="119">
        <f t="shared" si="1"/>
        <v>178</v>
      </c>
      <c r="K23" s="119">
        <f t="shared" si="2"/>
        <v>3</v>
      </c>
      <c r="L23" s="119">
        <f t="shared" si="3"/>
        <v>181</v>
      </c>
    </row>
    <row r="24" spans="1:12" s="119" customFormat="1" ht="43" customHeight="1">
      <c r="A24" s="119" t="s">
        <v>125</v>
      </c>
      <c r="B24" s="119" t="s">
        <v>121</v>
      </c>
      <c r="C24" s="120" t="s">
        <v>112</v>
      </c>
      <c r="D24" s="120" t="s">
        <v>113</v>
      </c>
      <c r="E24" s="121" t="s">
        <v>107</v>
      </c>
      <c r="F24" s="120" t="s">
        <v>63</v>
      </c>
      <c r="G24" s="120" t="s">
        <v>51</v>
      </c>
      <c r="H24" s="119">
        <v>11</v>
      </c>
      <c r="I24" s="119">
        <f t="shared" si="0"/>
        <v>4</v>
      </c>
      <c r="J24" s="119">
        <f t="shared" si="1"/>
        <v>30</v>
      </c>
      <c r="K24" s="119">
        <f t="shared" si="2"/>
        <v>1</v>
      </c>
      <c r="L24" s="119">
        <f t="shared" si="3"/>
        <v>31</v>
      </c>
    </row>
    <row r="25" spans="1:12" s="119" customFormat="1" ht="43" customHeight="1">
      <c r="A25" s="119" t="s">
        <v>125</v>
      </c>
      <c r="B25" s="119" t="s">
        <v>121</v>
      </c>
      <c r="C25" s="120" t="s">
        <v>114</v>
      </c>
      <c r="D25" s="120" t="s">
        <v>115</v>
      </c>
      <c r="E25" s="121" t="s">
        <v>107</v>
      </c>
      <c r="F25" s="120" t="s">
        <v>63</v>
      </c>
      <c r="G25" s="120" t="s">
        <v>52</v>
      </c>
      <c r="H25" s="119">
        <v>44</v>
      </c>
      <c r="I25" s="119">
        <f t="shared" si="0"/>
        <v>14</v>
      </c>
      <c r="J25" s="119">
        <f t="shared" si="1"/>
        <v>116</v>
      </c>
      <c r="K25" s="119">
        <f t="shared" si="2"/>
        <v>2</v>
      </c>
      <c r="L25" s="119">
        <f t="shared" si="3"/>
        <v>118</v>
      </c>
    </row>
    <row r="26" spans="1:12" s="119" customFormat="1" ht="43" customHeight="1">
      <c r="A26" s="119" t="s">
        <v>125</v>
      </c>
      <c r="B26" s="119" t="s">
        <v>121</v>
      </c>
      <c r="C26" s="120" t="s">
        <v>116</v>
      </c>
      <c r="D26" s="120" t="s">
        <v>117</v>
      </c>
      <c r="E26" s="121" t="s">
        <v>107</v>
      </c>
      <c r="F26" s="120" t="s">
        <v>63</v>
      </c>
      <c r="G26" s="120" t="s">
        <v>54</v>
      </c>
      <c r="H26" s="119">
        <v>7</v>
      </c>
      <c r="I26" s="119">
        <f t="shared" si="0"/>
        <v>3</v>
      </c>
      <c r="J26" s="119">
        <f t="shared" si="1"/>
        <v>20</v>
      </c>
      <c r="K26" s="119">
        <f t="shared" si="2"/>
        <v>1</v>
      </c>
      <c r="L26" s="119">
        <f>J26+K26+1</f>
        <v>22</v>
      </c>
    </row>
    <row r="27" spans="1:12" s="104" customFormat="1">
      <c r="E27" s="101"/>
    </row>
  </sheetData>
  <autoFilter ref="A2:P26" xr:uid="{845806A2-5B37-4728-9476-8761A9203495}"/>
  <pageMargins left="0.7" right="0.7" top="0.75" bottom="0.75" header="0.3" footer="0.3"/>
  <pageSetup paperSize="9" scale="67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2025-03-11T09:14:05Z</cp:lastPrinted>
  <dcterms:created xsi:type="dcterms:W3CDTF">2020-11-11T02:21:38Z</dcterms:created>
  <dcterms:modified xsi:type="dcterms:W3CDTF">2025-03-19T07:10:51Z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