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3-SS25/2-PRODUCTION/2-STYLE-FILE/CUTTING DOCKET/DROP 2/PRO/AS IS/P2/"/>
    </mc:Choice>
  </mc:AlternateContent>
  <xr:revisionPtr revIDLastSave="2898" documentId="13_ncr:1_{66F22585-BC41-4ADE-BD8E-78C30022B84D}" xr6:coauthVersionLast="47" xr6:coauthVersionMax="47" xr10:uidLastSave="{87E4D94E-6FDB-4598-8621-E2C054BC874E}"/>
  <bookViews>
    <workbookView xWindow="-110" yWindow="-110" windowWidth="19420" windowHeight="10300" tabRatio="895" xr2:uid="{00000000-000D-0000-FFFF-FFFF00000000}"/>
  </bookViews>
  <sheets>
    <sheet name="1. CUTTING" sheetId="21" r:id="rId1"/>
    <sheet name="2. TRIM" sheetId="22" r:id="rId2"/>
    <sheet name="COMMENT SIZE SET" sheetId="35" state="hidden" r:id="rId3"/>
    <sheet name="SPEC" sheetId="33" state="hidden" r:id="rId4"/>
    <sheet name="FULL SIZE (2)" sheetId="39" r:id="rId5"/>
    <sheet name="MER.QT-04.BM4" sheetId="36" r:id="rId6"/>
    <sheet name="1. CUTTING " sheetId="1" state="hidden" r:id="rId7"/>
    <sheet name="1099-624675" sheetId="14" state="hidden" r:id="rId8"/>
    <sheet name="3. ĐỊNH VỊ HÌNH IN.THÊU" sheetId="7" state="hidden" r:id="rId9"/>
    <sheet name="4. THÔNG SỐ SẢN XUẤT" sheetId="8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 localSheetId="5">[4]MTP!#REF!</definedName>
    <definedName name="_1CAP002">[4]MTP!#REF!</definedName>
    <definedName name="_2DATA_DATA2_L">'[5]#REF'!#REF!</definedName>
    <definedName name="_2STREO7" localSheetId="5">[6]MTP!#REF!</definedName>
    <definedName name="_2STREO7">[6]MTP!#REF!</definedName>
    <definedName name="_4GOIC01" localSheetId="5">[7]MTP!#REF!</definedName>
    <definedName name="_4GOIC01">[7]MTP!#REF!</definedName>
    <definedName name="_4OSLCTT" localSheetId="5">[7]MTP!#REF!</definedName>
    <definedName name="_4OSLCTT">[7]MTP!#REF!</definedName>
    <definedName name="_6BNTTTH" localSheetId="5">[6]MTP1!#REF!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 localSheetId="7">'[10]Chiet tinh dz22'!#REF!</definedName>
    <definedName name="_day1" localSheetId="5">'[10]Chiet tinh dz22'!#REF!</definedName>
    <definedName name="_day1">'[10]Chiet tinh dz22'!#REF!</definedName>
    <definedName name="_day2">'[11]Chiet tinh dz35'!$H$3</definedName>
    <definedName name="_dbu1" localSheetId="7">'[8]CT Thang Mo'!#REF!</definedName>
    <definedName name="_dbu1" localSheetId="5">'[8]CT Thang Mo'!#REF!</definedName>
    <definedName name="_dbu1">'[8]CT Thang Mo'!#REF!</definedName>
    <definedName name="_dbu2">'[8]CT Thang Mo'!$B$93:$F$93</definedName>
    <definedName name="_Fill" localSheetId="7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'1. CUTTING'!$A$32:$V$52</definedName>
    <definedName name="_lap1" localSheetId="7">#REF!</definedName>
    <definedName name="_lap1" localSheetId="5">#REF!</definedName>
    <definedName name="_lap1">#REF!</definedName>
    <definedName name="_lap2" localSheetId="7">#REF!</definedName>
    <definedName name="_lap2" localSheetId="5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 localSheetId="7">#REF!</definedName>
    <definedName name="B_Giaù" localSheetId="5">#REF!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RCODE">#REF!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 localSheetId="7">#REF!</definedName>
    <definedName name="Caáp_Baät" localSheetId="5">#REF!</definedName>
    <definedName name="Caáp_Baät">#REF!</definedName>
    <definedName name="cap" localSheetId="7">#REF!</definedName>
    <definedName name="cap" localSheetId="5">#REF!</definedName>
    <definedName name="cap">#REF!</definedName>
    <definedName name="cap0.7" localSheetId="7">#REF!</definedName>
    <definedName name="cap0.7" localSheetId="5">#REF!</definedName>
    <definedName name="cap0.7">#REF!</definedName>
    <definedName name="CCNK" localSheetId="7">[14]QMCT!#REF!</definedName>
    <definedName name="CCNK" localSheetId="5">[14]QMCT!#REF!</definedName>
    <definedName name="CCNK">[14]QMCT!#REF!</definedName>
    <definedName name="CL" localSheetId="7">#REF!</definedName>
    <definedName name="CL" localSheetId="5">#REF!</definedName>
    <definedName name="CL">#REF!</definedName>
    <definedName name="CLTMP" localSheetId="7">[14]QMCT!#REF!</definedName>
    <definedName name="CLTMP" localSheetId="5">[14]QMCT!#REF!</definedName>
    <definedName name="CLTMP">[14]QMCT!#REF!</definedName>
    <definedName name="CODE">[15]CODE!$A$6:$B$156</definedName>
    <definedName name="COLOR">#REF!</definedName>
    <definedName name="ctdn9697" localSheetId="7">#REF!</definedName>
    <definedName name="ctdn9697" localSheetId="5">#REF!</definedName>
    <definedName name="ctdn9697">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 localSheetId="7">#REF!</definedName>
    <definedName name="DATA_DATA2_List" localSheetId="5">#REF!</definedName>
    <definedName name="DATA_DATA2_List">#REF!</definedName>
    <definedName name="_xlnm.Database" localSheetId="7">#REF!</definedName>
    <definedName name="_xlnm.Database" localSheetId="5">#REF!</definedName>
    <definedName name="_xlnm.Database">#REF!</definedName>
    <definedName name="DDAY" localSheetId="7">#REF!</definedName>
    <definedName name="DDAY" localSheetId="5">#REF!</definedName>
    <definedName name="DDAY">#REF!</definedName>
    <definedName name="DM" localSheetId="5">#REF!</definedName>
    <definedName name="DM">#REF!</definedName>
    <definedName name="DM_1">[12]TK!$E$11:$E$60</definedName>
    <definedName name="DM_2">[12]TK!$M$11:$M$60</definedName>
    <definedName name="dobt" localSheetId="7">#REF!</definedName>
    <definedName name="dobt" localSheetId="5">#REF!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 localSheetId="7">#REF!</definedName>
    <definedName name="dulieu" localSheetId="5">#REF!</definedName>
    <definedName name="dulieu">#REF!</definedName>
    <definedName name="FHT" localSheetId="7">#REF!</definedName>
    <definedName name="FHT" localSheetId="5">#REF!</definedName>
    <definedName name="FHT">#REF!</definedName>
    <definedName name="Full" localSheetId="7">[14]QMCT!#REF!</definedName>
    <definedName name="Full" localSheetId="5">[14]QMCT!#REF!</definedName>
    <definedName name="Full">[14]QMCT!#REF!</definedName>
    <definedName name="giaca">'[16]dg-VTu'!$C$6:$F$55</definedName>
    <definedName name="HDCCT" localSheetId="7">[14]QMCT!#REF!</definedName>
    <definedName name="HDCCT" localSheetId="5">[14]QMCT!#REF!</definedName>
    <definedName name="HDCCT">[14]QMCT!#REF!</definedName>
    <definedName name="HDCD" localSheetId="7">[14]QMCT!#REF!</definedName>
    <definedName name="HDCD" localSheetId="5">[14]QMCT!#REF!</definedName>
    <definedName name="HDCD">[14]QMCT!#REF!</definedName>
    <definedName name="Heâ_Soá">'[17]He so'!$A$1:$AU$1</definedName>
    <definedName name="Heä_Soá_NS" localSheetId="7">#REF!</definedName>
    <definedName name="Heä_Soá_NS" localSheetId="5">#REF!</definedName>
    <definedName name="Heä_Soá_NS">#REF!</definedName>
    <definedName name="Heä_Soá_TC">[12]HS!$C$66:$E$79</definedName>
    <definedName name="HS_1" localSheetId="7">[12]HS!#REF!</definedName>
    <definedName name="HS_1" localSheetId="5">[12]HS!#REF!</definedName>
    <definedName name="HS_1">[12]HS!#REF!</definedName>
    <definedName name="HS_2" localSheetId="7">[12]HS!#REF!</definedName>
    <definedName name="HS_2" localSheetId="5">[12]HS!#REF!</definedName>
    <definedName name="HS_2">[12]HS!#REF!</definedName>
    <definedName name="HS_3" localSheetId="7">[12]HS!#REF!</definedName>
    <definedName name="HS_3" localSheetId="5">[12]HS!#REF!</definedName>
    <definedName name="HS_3">[12]HS!#REF!</definedName>
    <definedName name="HS_4" localSheetId="7">[12]HS!#REF!</definedName>
    <definedName name="HS_4" localSheetId="5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K" localSheetId="7">#REF!</definedName>
    <definedName name="K" localSheetId="5">#REF!</definedName>
    <definedName name="K">#REF!</definedName>
    <definedName name="K_1">[18]!K_1</definedName>
    <definedName name="K_2">[18]!K_2</definedName>
    <definedName name="Khaû_Naêng" localSheetId="7">#REF!</definedName>
    <definedName name="Khaû_Naêng" localSheetId="5">#REF!</definedName>
    <definedName name="Khaû_Naêng">#REF!</definedName>
    <definedName name="KN" localSheetId="7">#REF!</definedName>
    <definedName name="KN" localSheetId="5">#REF!</definedName>
    <definedName name="KN">#REF!</definedName>
    <definedName name="KNIT">'[19]GENERAL (K)'!$C$7:$C$4072</definedName>
    <definedName name="KVC" localSheetId="7">#REF!</definedName>
    <definedName name="KVC" localSheetId="5">#REF!</definedName>
    <definedName name="KVC">#REF!</definedName>
    <definedName name="L" localSheetId="7">#REF!</definedName>
    <definedName name="L" localSheetId="5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 localSheetId="7">#REF!</definedName>
    <definedName name="LÑP" localSheetId="5">#REF!</definedName>
    <definedName name="LÑP">#REF!</definedName>
    <definedName name="lVC" localSheetId="7">#REF!</definedName>
    <definedName name="lVC" localSheetId="5">#REF!</definedName>
    <definedName name="lVC">#REF!</definedName>
    <definedName name="MAHANG">#REF!</definedName>
    <definedName name="Maõ_CÑ" localSheetId="7">#REF!</definedName>
    <definedName name="Maõ_CÑ" localSheetId="5">#REF!</definedName>
    <definedName name="Maõ_CÑ">#REF!</definedName>
    <definedName name="Maõ_Haøng" localSheetId="5">#REF!</definedName>
    <definedName name="Maõ_Haøng">#REF!</definedName>
    <definedName name="mat">[20]Tke!$AD$10:$AR$96</definedName>
    <definedName name="MAVT">[21]Code!$A$7:$A$73</definedName>
    <definedName name="May" localSheetId="7">#REF!</definedName>
    <definedName name="May" localSheetId="5">#REF!</definedName>
    <definedName name="May">#REF!</definedName>
    <definedName name="Naêng_Suaát_BQ">[13]QT!$P$3</definedName>
    <definedName name="Naêng_suaát_BQ__taïm" localSheetId="7">#REF!</definedName>
    <definedName name="Naêng_suaát_BQ__taïm" localSheetId="5">#REF!</definedName>
    <definedName name="Naêng_suaát_BQ__taïm">#REF!</definedName>
    <definedName name="Naêng_suaát_QÑ" localSheetId="7">#REF!</definedName>
    <definedName name="Naêng_suaát_QÑ" localSheetId="5">#REF!</definedName>
    <definedName name="Naêng_suaát_QÑ">#REF!</definedName>
    <definedName name="NAVY" localSheetId="5" hidden="1">#REF!</definedName>
    <definedName name="NAVY" hidden="1">#REF!</definedName>
    <definedName name="NCcap0.7" localSheetId="7">#REF!</definedName>
    <definedName name="NCcap0.7" localSheetId="5">#REF!</definedName>
    <definedName name="NCcap0.7">#REF!</definedName>
    <definedName name="NCcap1" localSheetId="5">#REF!</definedName>
    <definedName name="NCcap1">#REF!</definedName>
    <definedName name="ÑG">[13]QT!$K$6</definedName>
    <definedName name="Ngaøy_thaùng_HH" localSheetId="7">#REF!</definedName>
    <definedName name="Ngaøy_thaùng_HH" localSheetId="5">#REF!</definedName>
    <definedName name="Ngaøy_thaùng_HH">#REF!</definedName>
    <definedName name="NHÃN_CHÍNH_GẮN_CHIP_NFC_70MM_x_38MM">'1. CUTTING '!$C$67:$E$67</definedName>
    <definedName name="Ñinh_Möùc_BQ">[13]QT!$B$5</definedName>
    <definedName name="ÑMTB" localSheetId="7">#REF!</definedName>
    <definedName name="ÑMTB" localSheetId="5">#REF!</definedName>
    <definedName name="ÑMTB">#REF!</definedName>
    <definedName name="Ñoåi_teân" localSheetId="7">[12]HS!#REF!</definedName>
    <definedName name="Ñoåi_teân" localSheetId="5">[12]HS!#REF!</definedName>
    <definedName name="Ñoåi_teân">[12]HS!#REF!</definedName>
    <definedName name="Ñôn_Giaù_Duyeät" localSheetId="7">#REF!</definedName>
    <definedName name="Ñôn_Giaù_Duyeät" localSheetId="5">#REF!</definedName>
    <definedName name="Ñôn_Giaù_Duyeät">#REF!</definedName>
    <definedName name="Ñònh_Möùc_BQ" localSheetId="7">#REF!</definedName>
    <definedName name="Ñònh_Möùc_BQ" localSheetId="5">#REF!</definedName>
    <definedName name="Ñònh_Möùc_BQ">#REF!</definedName>
    <definedName name="NSNM" localSheetId="7">#REF!</definedName>
    <definedName name="NSNM" localSheetId="5">#REF!</definedName>
    <definedName name="NSNM">#REF!</definedName>
    <definedName name="NToS">[22]!NToS</definedName>
    <definedName name="PRICE" localSheetId="7">#REF!</definedName>
    <definedName name="PRICE" localSheetId="5">#REF!</definedName>
    <definedName name="PRICE">#REF!</definedName>
    <definedName name="_xlnm.Print_Area" localSheetId="0">'1. CUTTING'!$A$1:$P$83</definedName>
    <definedName name="_xlnm.Print_Area" localSheetId="6">'1. CUTTING '!$A$1:$P$149</definedName>
    <definedName name="_xlnm.Print_Area" localSheetId="1">'2. TRIM'!$A$1:$B$44</definedName>
    <definedName name="_xlnm.Print_Area" localSheetId="2">'COMMENT SIZE SET'!$A$1:$O$25</definedName>
    <definedName name="_xlnm.Print_Area" localSheetId="4">'FULL SIZE (2)'!$A$1:$L$21</definedName>
    <definedName name="_xlnm.Print_Area" localSheetId="5">'MER.QT-04.BM4'!$A$1:$H$19</definedName>
    <definedName name="Print_erea">[13]QT!$A$1:$U$54</definedName>
    <definedName name="_xlnm.Print_Titles" localSheetId="0">'1. CUTTING'!$1:$15</definedName>
    <definedName name="_xlnm.Print_Titles" localSheetId="6">'1. CUTTING '!$1:$15</definedName>
    <definedName name="_xlnm.Print_Titles" localSheetId="1">'2. TRIM'!$1:$5</definedName>
    <definedName name="Quyõ_TG_SX" localSheetId="7">#REF!</definedName>
    <definedName name="Quyõ_TG_SX" localSheetId="5">#REF!</definedName>
    <definedName name="Quyõ_TG_SX">#REF!</definedName>
    <definedName name="Quyõ_TGTB" localSheetId="7">#REF!</definedName>
    <definedName name="Quyõ_TGTB" localSheetId="5">#REF!</definedName>
    <definedName name="Quyõ_TGTB">#REF!</definedName>
    <definedName name="S_löôïng_BQ1toå" localSheetId="7">#REF!</definedName>
    <definedName name="S_löôïng_BQ1toå" localSheetId="5">#REF!</definedName>
    <definedName name="S_löôïng_BQ1toå">#REF!</definedName>
    <definedName name="sau">'[11]Chiet tinh dz35'!$H$4</definedName>
    <definedName name="SDDL" localSheetId="7">[14]QMCT!#REF!</definedName>
    <definedName name="SDDL" localSheetId="5">[14]QMCT!#REF!</definedName>
    <definedName name="SDDL">[14]QMCT!#REF!</definedName>
    <definedName name="SESEAM" localSheetId="5" hidden="1">#REF!</definedName>
    <definedName name="SESEAM" hidden="1">#REF!</definedName>
    <definedName name="size">#REF!</definedName>
    <definedName name="SL">#REF!</definedName>
    <definedName name="Soá_Giôø_TC" localSheetId="7">#REF!</definedName>
    <definedName name="Soá_Giôø_TC" localSheetId="5">#REF!</definedName>
    <definedName name="Soá_Giôø_TC">#REF!</definedName>
    <definedName name="Soá_Löôïng" localSheetId="7">#REF!</definedName>
    <definedName name="Soá_Löôïng" localSheetId="5">#REF!</definedName>
    <definedName name="Soá_Löôïng">#REF!</definedName>
    <definedName name="Soá_ngaøy_SX" localSheetId="7">#REF!</definedName>
    <definedName name="Soá_ngaøy_SX" localSheetId="5">#REF!</definedName>
    <definedName name="Soá_ngaøy_SX">#REF!</definedName>
    <definedName name="Soá_TT" localSheetId="5">#REF!</definedName>
    <definedName name="Soá_TT">#REF!</definedName>
    <definedName name="style" localSheetId="5">#REF!</definedName>
    <definedName name="style">#REF!</definedName>
    <definedName name="TableStart">[23]Tables!$C$3</definedName>
    <definedName name="tablestart1">[24]Tables!$C$3</definedName>
    <definedName name="TAMTINH" localSheetId="5">#REF!</definedName>
    <definedName name="TAMTINH">#REF!</definedName>
    <definedName name="TG_Bthöôøng" localSheetId="5">#REF!</definedName>
    <definedName name="TG_Bthöôøng">#REF!</definedName>
    <definedName name="Thôøi_gian_SX" localSheetId="5">#REF!</definedName>
    <definedName name="Thôøi_gian_SX">#REF!</definedName>
    <definedName name="TRAM" localSheetId="5">#REF!</definedName>
    <definedName name="TRAM">#REF!</definedName>
    <definedName name="ttbt" localSheetId="5">#REF!</definedName>
    <definedName name="ttbt">#REF!</definedName>
    <definedName name="ttt">'[8]CT Thang Mo'!$B$309:$M$309</definedName>
    <definedName name="tttb">'[8]CT Thang Mo'!$B$431:$I$431</definedName>
    <definedName name="UH" localSheetId="7">#REF!</definedName>
    <definedName name="UH" localSheetId="5">#REF!</definedName>
    <definedName name="UH">#REF!</definedName>
    <definedName name="vc3.">'[8]CT  PL'!$B$125:$H$125</definedName>
    <definedName name="vca">'[8]CT  PL'!$B$25:$H$25</definedName>
    <definedName name="vccot" localSheetId="7">#REF!</definedName>
    <definedName name="vccot" localSheetId="5">#REF!</definedName>
    <definedName name="vccot">#REF!</definedName>
    <definedName name="vccot.">'[8]CT  PL'!$B$8:$H$8</definedName>
    <definedName name="vcdbt">'[8]CT Thang Mo'!$B$220:$I$220</definedName>
    <definedName name="vcdc." localSheetId="7">'[25]Chi tiet'!#REF!</definedName>
    <definedName name="vcdc." localSheetId="5">'[25]Chi tiet'!#REF!</definedName>
    <definedName name="vcdc.">'[25]Chi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 localSheetId="7">#REF!</definedName>
    <definedName name="vctb" localSheetId="5">#REF!</definedName>
    <definedName name="vctb">#REF!</definedName>
    <definedName name="vctt">'[8]CT  PL'!$B$288:$H$288</definedName>
    <definedName name="VDCLY" localSheetId="7">[14]QMCT!#REF!</definedName>
    <definedName name="VDCLY" localSheetId="5">[14]QMCT!#REF!</definedName>
    <definedName name="VDCLY">[14]QMCT!#REF!</definedName>
    <definedName name="Vlcap0.7" localSheetId="7">#REF!</definedName>
    <definedName name="Vlcap0.7" localSheetId="5">#REF!</definedName>
    <definedName name="Vlcap0.7">#REF!</definedName>
    <definedName name="VLcap1" localSheetId="7">#REF!</definedName>
    <definedName name="VLcap1" localSheetId="5">#REF!</definedName>
    <definedName name="VLcap1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2" l="1"/>
  <c r="B11" i="22" l="1"/>
  <c r="B6" i="22"/>
  <c r="B5" i="22"/>
  <c r="B21" i="22" l="1"/>
  <c r="L52" i="21"/>
  <c r="L51" i="21"/>
  <c r="L50" i="21"/>
  <c r="C15" i="36"/>
  <c r="C13" i="36"/>
  <c r="B27" i="22"/>
  <c r="B25" i="22"/>
  <c r="B19" i="22"/>
  <c r="B15" i="22"/>
  <c r="B13" i="22"/>
  <c r="B12" i="22"/>
  <c r="B7" i="22"/>
  <c r="L35" i="21" l="1"/>
  <c r="L34" i="21"/>
  <c r="P20" i="21" l="1"/>
  <c r="B29" i="21" l="1"/>
  <c r="B2" i="35" l="1"/>
  <c r="B3" i="35"/>
  <c r="B1" i="35"/>
  <c r="A2" i="35"/>
  <c r="A3" i="35"/>
  <c r="A1" i="35"/>
  <c r="D4" i="36" l="1"/>
  <c r="D8" i="36"/>
  <c r="F39" i="36" l="1"/>
  <c r="J29" i="36"/>
  <c r="B67" i="21" l="1"/>
  <c r="H19" i="21" l="1"/>
  <c r="I19" i="21"/>
  <c r="I21" i="21" s="1"/>
  <c r="I23" i="21" s="1"/>
  <c r="J19" i="21"/>
  <c r="K19" i="21"/>
  <c r="L19" i="21"/>
  <c r="G19" i="21"/>
  <c r="C21" i="21"/>
  <c r="C19" i="21"/>
  <c r="C59" i="21"/>
  <c r="J21" i="21" l="1"/>
  <c r="J23" i="21" s="1"/>
  <c r="K21" i="21"/>
  <c r="K23" i="21" s="1"/>
  <c r="L21" i="21"/>
  <c r="L23" i="21" s="1"/>
  <c r="H21" i="21" l="1"/>
  <c r="H23" i="21" s="1"/>
  <c r="E80" i="21"/>
  <c r="F80" i="21"/>
  <c r="G80" i="21"/>
  <c r="H80" i="21"/>
  <c r="G21" i="21"/>
  <c r="G23" i="21" s="1"/>
  <c r="D80" i="21" l="1"/>
  <c r="P23" i="21" l="1"/>
  <c r="C80" i="21"/>
  <c r="I80" i="21" s="1"/>
  <c r="A27" i="21" l="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H48" i="21" l="1"/>
  <c r="H41" i="21"/>
  <c r="H33" i="21"/>
  <c r="H40" i="21"/>
  <c r="H51" i="21"/>
  <c r="H34" i="21"/>
  <c r="H49" i="21"/>
  <c r="H52" i="21"/>
  <c r="H35" i="21"/>
  <c r="H42" i="21"/>
  <c r="H47" i="21"/>
  <c r="H36" i="21"/>
  <c r="H39" i="21"/>
  <c r="H50" i="21"/>
  <c r="H46" i="21"/>
  <c r="H37" i="21"/>
  <c r="H45" i="2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1" i="21"/>
  <c r="D20" i="21" s="1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P21" i="21"/>
  <c r="G29" i="21" s="1"/>
  <c r="G30" i="21" s="1"/>
  <c r="I30" i="21" s="1"/>
  <c r="M30" i="21" s="1"/>
  <c r="K48" i="21" l="1"/>
  <c r="M48" i="21" s="1"/>
  <c r="O48" i="21" s="1"/>
  <c r="K52" i="21"/>
  <c r="M52" i="21" s="1"/>
  <c r="O52" i="21" s="1"/>
  <c r="K45" i="21"/>
  <c r="M45" i="21" s="1"/>
  <c r="O45" i="21" s="1"/>
  <c r="K50" i="21"/>
  <c r="M50" i="21" s="1"/>
  <c r="O50" i="21" s="1"/>
  <c r="K47" i="21"/>
  <c r="M47" i="21" s="1"/>
  <c r="O47" i="21" s="1"/>
  <c r="K46" i="21"/>
  <c r="M46" i="21" s="1"/>
  <c r="O46" i="21" s="1"/>
  <c r="K51" i="21"/>
  <c r="M51" i="21" s="1"/>
  <c r="O51" i="21" s="1"/>
  <c r="K49" i="21"/>
  <c r="M49" i="21" s="1"/>
  <c r="O49" i="21" s="1"/>
  <c r="K41" i="21"/>
  <c r="M41" i="21" s="1"/>
  <c r="O41" i="21" s="1"/>
  <c r="K35" i="21"/>
  <c r="M35" i="21" s="1"/>
  <c r="K33" i="21"/>
  <c r="M33" i="21" s="1"/>
  <c r="O33" i="21" s="1"/>
  <c r="K37" i="21"/>
  <c r="M37" i="21" s="1"/>
  <c r="O37" i="21" s="1"/>
  <c r="K40" i="21"/>
  <c r="M40" i="21" s="1"/>
  <c r="O40" i="21" s="1"/>
  <c r="K34" i="21"/>
  <c r="M34" i="21" s="1"/>
  <c r="O34" i="21" s="1"/>
  <c r="K36" i="21"/>
  <c r="M36" i="21" s="1"/>
  <c r="O36" i="21" s="1"/>
  <c r="K39" i="21"/>
  <c r="M39" i="21" s="1"/>
  <c r="O39" i="21" s="1"/>
  <c r="K42" i="21"/>
  <c r="M42" i="21" s="1"/>
  <c r="O42" i="21" s="1"/>
  <c r="I29" i="21"/>
  <c r="J29" i="21" s="1"/>
  <c r="B59" i="21"/>
  <c r="B74" i="2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M29" i="21" l="1"/>
  <c r="G47" i="1"/>
  <c r="I46" i="1"/>
  <c r="G55" i="1"/>
  <c r="I54" i="1"/>
  <c r="G43" i="1"/>
  <c r="I42" i="1"/>
  <c r="G51" i="1"/>
  <c r="I50" i="1"/>
  <c r="J46" i="1" l="1"/>
  <c r="L46" i="1"/>
  <c r="G48" i="1"/>
  <c r="I48" i="1" s="1"/>
  <c r="I47" i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J47" i="1" l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<sst xmlns="http://schemas.openxmlformats.org/spreadsheetml/2006/main" count="990" uniqueCount="519">
  <si>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</si>
  <si>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</si>
  <si>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</si>
  <si>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</si>
  <si>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</si>
  <si>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</si>
  <si>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</si>
  <si>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</si>
  <si>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</si>
  <si>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</si>
  <si>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</si>
  <si>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</si>
  <si>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</si>
  <si>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</si>
  <si>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</si>
  <si>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</si>
  <si>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</si>
  <si>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KHỔ VẢI:</t>
  </si>
  <si>
    <t>168CM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</si>
  <si>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</si>
  <si>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</si>
  <si>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</si>
  <si>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</si>
  <si>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</si>
  <si>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</si>
  <si>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</si>
  <si>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</si>
  <si>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</si>
  <si>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</si>
  <si>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</si>
  <si>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</si>
  <si>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</si>
  <si>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</si>
  <si>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</si>
  <si>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</si>
  <si>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</si>
  <si>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</si>
  <si>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</si>
  <si>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</si>
  <si>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</si>
  <si>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</si>
  <si>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</si>
  <si>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</si>
  <si>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</si>
  <si>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</si>
  <si>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</si>
  <si>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</si>
  <si>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</si>
  <si>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</si>
  <si>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</si>
  <si>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BO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</si>
  <si>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</si>
  <si>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</si>
  <si>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</si>
  <si>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</si>
  <si>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</si>
  <si>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</si>
  <si>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</si>
  <si>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</si>
  <si>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</si>
  <si>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</si>
  <si>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</si>
  <si>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</si>
  <si>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</si>
  <si>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</si>
  <si>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PHẦN C: PHỤ LIỆU ĐÓNG GÓI</t>
  </si>
  <si>
    <t>CLEAR</t>
  </si>
  <si>
    <t>NATURAL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</si>
  <si>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</si>
  <si>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</si>
  <si>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</si>
  <si>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</si>
  <si>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</si>
  <si>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</si>
  <si>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t>KHÔNG THÊU</t>
  </si>
  <si>
    <t>DUYỆT HÌNH THÊU THEO</t>
  </si>
  <si>
    <r>
      <t>WASH:</t>
    </r>
    <r>
      <rPr>
        <sz val="32"/>
        <rFont val="Muli"/>
      </rPr>
      <t xml:space="preserve"> </t>
    </r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</si>
  <si>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</si>
  <si>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</si>
  <si>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</si>
  <si>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</si>
  <si>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</si>
  <si>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</si>
  <si>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</si>
  <si>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</si>
  <si>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</si>
  <si>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</si>
  <si>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</si>
  <si>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</si>
  <si>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</si>
  <si>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</si>
  <si>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</si>
  <si>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</si>
  <si>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</si>
  <si>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</si>
  <si>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</si>
  <si>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</si>
  <si>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</si>
  <si>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</si>
  <si>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</si>
  <si>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</si>
  <si>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</si>
  <si>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</si>
  <si>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</si>
  <si>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</si>
  <si>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</si>
  <si>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</si>
  <si>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</si>
  <si>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</si>
  <si>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</si>
  <si>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</si>
  <si>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</si>
  <si>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</si>
  <si>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</si>
  <si>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</si>
  <si>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</si>
  <si>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</si>
  <si>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</si>
  <si>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</si>
  <si>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</si>
  <si>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</si>
  <si>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</si>
  <si>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</si>
  <si>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</si>
  <si>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</si>
  <si>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</si>
  <si>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</si>
  <si>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</si>
  <si>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</si>
  <si>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</si>
  <si>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</si>
  <si>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</si>
  <si>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</si>
  <si>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</si>
  <si>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</si>
  <si>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</si>
  <si>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</si>
  <si>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</si>
  <si>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</si>
  <si>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</si>
  <si>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</si>
  <si>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</si>
  <si>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</si>
  <si>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</si>
  <si>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</si>
  <si>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</si>
  <si>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</si>
  <si>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</si>
  <si>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</si>
  <si>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</si>
  <si>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</si>
  <si>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</si>
  <si>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</si>
  <si>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</si>
  <si>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</si>
  <si>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</si>
  <si>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</si>
  <si>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</si>
  <si>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</si>
  <si>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</si>
  <si>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</si>
  <si>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</si>
  <si>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</si>
  <si>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</si>
  <si>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</si>
  <si>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</si>
  <si>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</si>
  <si>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</si>
  <si>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</si>
  <si>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</si>
  <si>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</si>
  <si>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</si>
  <si>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</si>
  <si>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</si>
  <si>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</si>
  <si>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</si>
  <si>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</si>
  <si>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</si>
  <si>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</si>
  <si>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</si>
  <si>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</si>
  <si>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</si>
  <si>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</si>
  <si>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</si>
  <si>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</si>
  <si>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</si>
  <si>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</si>
  <si>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</si>
  <si>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</si>
  <si>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</si>
  <si>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</si>
  <si>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</si>
  <si>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</si>
  <si>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</si>
  <si>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</si>
  <si>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</si>
  <si>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</si>
  <si>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</si>
  <si>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</si>
  <si>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</si>
  <si>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R12  SS25  S2737</t>
  </si>
  <si>
    <t>SS25</t>
  </si>
  <si>
    <t>RAPHA</t>
  </si>
  <si>
    <t>NGANG TRƯỚC TỪ ĐỈNH VAI XUỐNG 13CM</t>
  </si>
  <si>
    <t>NGANG NGỰC DƯỚI NÁCH 2CM</t>
  </si>
  <si>
    <t>NGANG EO</t>
  </si>
  <si>
    <t>RỘNG CỔ SAU</t>
  </si>
  <si>
    <t>HẠ CỔ TRƯỚC TỪ ĐỈNH VAI</t>
  </si>
  <si>
    <t>HẠ CỔ SAU TỪ ĐỈNH VAI</t>
  </si>
  <si>
    <t>RỘNG BẮP TAY DƯỚI NÁCH 2CM</t>
  </si>
  <si>
    <t>NGANG SAU TỪ ĐỈNH VAI XUỐNG 13CM</t>
  </si>
  <si>
    <t>RỘNG LAI ĐO ÊM</t>
  </si>
  <si>
    <t>RỘNG NÁCH</t>
  </si>
  <si>
    <t>DÀI TRƯỚC TỪ ĐỈNH VAI ĐẾN LAI BAO GỒM CỔ</t>
  </si>
  <si>
    <t>DÀI SAU TỪ ĐỈNH VAI ĐẾN LAI BAO GỒM CỔ</t>
  </si>
  <si>
    <t>DÀI VAI CON</t>
  </si>
  <si>
    <t>VỊ TRÍ EO TỪ ĐỈNH VAI</t>
  </si>
  <si>
    <t>DÀI ĐƯỜNG MAY RAGLAN</t>
  </si>
  <si>
    <t>KHOẢNG CÁCH GIỮA 2 ĐIỂM RAGLAN TẠI THÂN SAU</t>
  </si>
  <si>
    <t>TO BẢN CỬA TAY</t>
  </si>
  <si>
    <t>* CHÚ Ý</t>
  </si>
  <si>
    <t>RỘNG KHỦY TAY : TỪ 1/2 DÀI TAY</t>
  </si>
  <si>
    <t>RỘNG CẲNG TAY TỪ CỬA TAY LÊN 13CM</t>
  </si>
  <si>
    <t>NHÃN CHÍNH + SIZE</t>
  </si>
  <si>
    <t>DUYỆT HÌNH IN THEO STRIKE OFF CHUYỂN PHÒNG IN</t>
  </si>
  <si>
    <t>ĐỊNH VỊ HÌNH IN: 
CANH GIỮA THÂN TRƯỚC - TỪ  ĐƯỜNG RÁP CỔ XUỐNG</t>
  </si>
  <si>
    <t>9CM</t>
  </si>
  <si>
    <t>Displaying 25 - 25 of 25 results                                                                                                                                                                                                                                                                         Units: CM</t>
  </si>
  <si>
    <r>
      <rPr>
        <b/>
        <sz val="5.5"/>
        <color rgb="FF0B0C0B"/>
        <rFont val="Trebuchet MS"/>
        <family val="2"/>
      </rPr>
      <t>Revised</t>
    </r>
  </si>
  <si>
    <r>
      <rPr>
        <b/>
        <sz val="5.5"/>
        <color rgb="FF0B0C0B"/>
        <rFont val="Trebuchet MS"/>
        <family val="2"/>
      </rPr>
      <t>Tol (+)</t>
    </r>
  </si>
  <si>
    <r>
      <rPr>
        <b/>
        <sz val="5.5"/>
        <color rgb="FF0B0C0B"/>
        <rFont val="Trebuchet MS"/>
        <family val="2"/>
      </rPr>
      <t>Tol (-)</t>
    </r>
  </si>
  <si>
    <r>
      <rPr>
        <b/>
        <sz val="5.5"/>
        <color rgb="FF0B0C0B"/>
        <rFont val="Trebuchet MS"/>
        <family val="2"/>
      </rPr>
      <t>Description</t>
    </r>
  </si>
  <si>
    <r>
      <rPr>
        <b/>
        <sz val="5.5"/>
        <color rgb="FF0B0C0B"/>
        <rFont val="Trebuchet MS"/>
        <family val="2"/>
      </rPr>
      <t>Title</t>
    </r>
  </si>
  <si>
    <r>
      <rPr>
        <b/>
        <sz val="5.5"/>
        <color rgb="FF0B0C0B"/>
        <rFont val="Trebuchet MS"/>
        <family val="2"/>
      </rPr>
      <t>Dim</t>
    </r>
  </si>
  <si>
    <t>KHÔNG IN</t>
  </si>
  <si>
    <t>THÊU:</t>
  </si>
  <si>
    <t>THANH QUÝ/ QUỲNH 251</t>
  </si>
  <si>
    <r>
      <rPr>
        <b/>
        <sz val="10"/>
        <color rgb="FF0B0C0B"/>
        <rFont val="Times New Roman"/>
        <family val="1"/>
      </rPr>
      <t>BDY2</t>
    </r>
  </si>
  <si>
    <r>
      <rPr>
        <sz val="10"/>
        <color rgb="FF0B0C0B"/>
        <rFont val="Times New Roman"/>
        <family val="1"/>
      </rPr>
      <t>Front Body Length</t>
    </r>
  </si>
  <si>
    <r>
      <rPr>
        <sz val="10"/>
        <color rgb="FF0B0C0B"/>
        <rFont val="Times New Roman"/>
        <family val="1"/>
      </rPr>
      <t>SNP Down To Hem. Measured excluding collar</t>
    </r>
  </si>
  <si>
    <r>
      <rPr>
        <b/>
        <sz val="10"/>
        <color rgb="FF0B0C0B"/>
        <rFont val="Times New Roman"/>
        <family val="1"/>
      </rPr>
      <t>BDY3</t>
    </r>
  </si>
  <si>
    <r>
      <rPr>
        <sz val="10"/>
        <color rgb="FF0B0C0B"/>
        <rFont val="Times New Roman"/>
        <family val="1"/>
      </rPr>
      <t>Back Body Length</t>
    </r>
  </si>
  <si>
    <r>
      <rPr>
        <b/>
        <sz val="10"/>
        <color rgb="FF0B0C0B"/>
        <rFont val="Times New Roman"/>
        <family val="1"/>
      </rPr>
      <t>BDY5</t>
    </r>
  </si>
  <si>
    <r>
      <rPr>
        <sz val="10"/>
        <color rgb="FF0B0C0B"/>
        <rFont val="Times New Roman"/>
        <family val="1"/>
      </rPr>
      <t>Across Shoulder</t>
    </r>
  </si>
  <si>
    <r>
      <rPr>
        <sz val="10"/>
        <color rgb="FF0B0C0B"/>
        <rFont val="Times New Roman"/>
        <family val="1"/>
      </rPr>
      <t>Across Shoulder Point To Point</t>
    </r>
  </si>
  <si>
    <r>
      <rPr>
        <b/>
        <sz val="10"/>
        <color rgb="FF0B0C0B"/>
        <rFont val="Times New Roman"/>
        <family val="1"/>
      </rPr>
      <t>BDY6</t>
    </r>
  </si>
  <si>
    <r>
      <rPr>
        <sz val="10"/>
        <color rgb="FF0B0C0B"/>
        <rFont val="Times New Roman"/>
        <family val="1"/>
      </rPr>
      <t>Shoulder Length</t>
    </r>
  </si>
  <si>
    <r>
      <rPr>
        <sz val="10"/>
        <color rgb="FF0B0C0B"/>
        <rFont val="Times New Roman"/>
        <family val="1"/>
      </rPr>
      <t>SNP To Armhole Along Natural Fold</t>
    </r>
  </si>
  <si>
    <r>
      <rPr>
        <b/>
        <sz val="10"/>
        <color rgb="FF0B0C0B"/>
        <rFont val="Times New Roman"/>
        <family val="1"/>
      </rPr>
      <t>BDY8</t>
    </r>
  </si>
  <si>
    <r>
      <rPr>
        <sz val="10"/>
        <color rgb="FF0B0C0B"/>
        <rFont val="Times New Roman"/>
        <family val="1"/>
      </rPr>
      <t>Across Back</t>
    </r>
  </si>
  <si>
    <r>
      <rPr>
        <sz val="10"/>
        <color rgb="FF0B0C0B"/>
        <rFont val="Times New Roman"/>
        <family val="1"/>
      </rPr>
      <t>13cm Down From SNP &amp; Across</t>
    </r>
  </si>
  <si>
    <r>
      <rPr>
        <b/>
        <sz val="10"/>
        <color rgb="FF0B0C0B"/>
        <rFont val="Times New Roman"/>
        <family val="1"/>
      </rPr>
      <t>BDY9</t>
    </r>
  </si>
  <si>
    <r>
      <rPr>
        <sz val="10"/>
        <color rgb="FF0B0C0B"/>
        <rFont val="Times New Roman"/>
        <family val="1"/>
      </rPr>
      <t>Across Front</t>
    </r>
  </si>
  <si>
    <r>
      <rPr>
        <b/>
        <sz val="10"/>
        <color rgb="FF0B0C0B"/>
        <rFont val="Times New Roman"/>
        <family val="1"/>
      </rPr>
      <t>BDY10</t>
    </r>
  </si>
  <si>
    <r>
      <rPr>
        <sz val="10"/>
        <color rgb="FF0B0C0B"/>
        <rFont val="Times New Roman"/>
        <family val="1"/>
      </rPr>
      <t>Chest Width</t>
    </r>
  </si>
  <si>
    <r>
      <rPr>
        <sz val="10"/>
        <color rgb="FF0B0C0B"/>
        <rFont val="Times New Roman"/>
        <family val="1"/>
      </rPr>
      <t>2cm Below Underarm Across</t>
    </r>
  </si>
  <si>
    <r>
      <rPr>
        <b/>
        <sz val="10"/>
        <color rgb="FF0B0C0B"/>
        <rFont val="Times New Roman"/>
        <family val="1"/>
      </rPr>
      <t>BDY11</t>
    </r>
  </si>
  <si>
    <r>
      <rPr>
        <sz val="10"/>
        <color rgb="FF0B0C0B"/>
        <rFont val="Times New Roman"/>
        <family val="1"/>
      </rPr>
      <t>Waist Position</t>
    </r>
  </si>
  <si>
    <r>
      <rPr>
        <sz val="10"/>
        <color rgb="FF0B0C0B"/>
        <rFont val="Times New Roman"/>
        <family val="1"/>
      </rPr>
      <t>SNP to (MMT)</t>
    </r>
  </si>
  <si>
    <r>
      <rPr>
        <b/>
        <sz val="10"/>
        <color rgb="FF0B0C0B"/>
        <rFont val="Times New Roman"/>
        <family val="1"/>
      </rPr>
      <t>BDY12</t>
    </r>
  </si>
  <si>
    <r>
      <rPr>
        <sz val="10"/>
        <color rgb="FF0B0C0B"/>
        <rFont val="Times New Roman"/>
        <family val="1"/>
      </rPr>
      <t>Waist Width</t>
    </r>
  </si>
  <si>
    <r>
      <rPr>
        <sz val="10"/>
        <color rgb="FF0B0C0B"/>
        <rFont val="Times New Roman"/>
        <family val="1"/>
      </rPr>
      <t>Straight Across at waist position</t>
    </r>
  </si>
  <si>
    <r>
      <rPr>
        <b/>
        <sz val="10"/>
        <color rgb="FF0B0C0B"/>
        <rFont val="Times New Roman"/>
        <family val="1"/>
      </rPr>
      <t>BDY13</t>
    </r>
  </si>
  <si>
    <r>
      <rPr>
        <sz val="10"/>
        <color rgb="FF0B0C0B"/>
        <rFont val="Times New Roman"/>
        <family val="1"/>
      </rPr>
      <t>Hem Width Relaxed</t>
    </r>
  </si>
  <si>
    <r>
      <rPr>
        <sz val="10"/>
        <color rgb="FF0B0C0B"/>
        <rFont val="Times New Roman"/>
        <family val="1"/>
      </rPr>
      <t>Straight Across</t>
    </r>
  </si>
  <si>
    <r>
      <rPr>
        <b/>
        <sz val="10"/>
        <color rgb="FF0B0C0B"/>
        <rFont val="Times New Roman"/>
        <family val="1"/>
      </rPr>
      <t>BDY15</t>
    </r>
  </si>
  <si>
    <r>
      <rPr>
        <sz val="10"/>
        <color rgb="FF0B0C0B"/>
        <rFont val="Times New Roman"/>
        <family val="1"/>
      </rPr>
      <t>Hem Depth</t>
    </r>
  </si>
  <si>
    <r>
      <rPr>
        <b/>
        <sz val="10"/>
        <color rgb="FF0B0C0B"/>
        <rFont val="Times New Roman"/>
        <family val="1"/>
      </rPr>
      <t>BDY23</t>
    </r>
  </si>
  <si>
    <r>
      <rPr>
        <sz val="10"/>
        <color rgb="FF0B0C0B"/>
        <rFont val="Times New Roman"/>
        <family val="1"/>
      </rPr>
      <t>Raglan Seam Length Back</t>
    </r>
  </si>
  <si>
    <r>
      <rPr>
        <sz val="10"/>
        <color rgb="FF0B0C0B"/>
        <rFont val="Times New Roman"/>
        <family val="1"/>
      </rPr>
      <t>Neckline To Underarm</t>
    </r>
  </si>
  <si>
    <r>
      <rPr>
        <b/>
        <sz val="10"/>
        <color rgb="FF0B0C0B"/>
        <rFont val="Times New Roman"/>
        <family val="1"/>
      </rPr>
      <t>NE36</t>
    </r>
  </si>
  <si>
    <r>
      <rPr>
        <sz val="10"/>
        <color rgb="FF0B0C0B"/>
        <rFont val="Times New Roman"/>
        <family val="1"/>
      </rPr>
      <t>Back Neck Width</t>
    </r>
  </si>
  <si>
    <r>
      <rPr>
        <sz val="10"/>
        <color rgb="FF0B0C0B"/>
        <rFont val="Times New Roman"/>
        <family val="1"/>
      </rPr>
      <t>SNP To SNP</t>
    </r>
  </si>
  <si>
    <r>
      <rPr>
        <b/>
        <sz val="10"/>
        <color rgb="FF0B0C0B"/>
        <rFont val="Times New Roman"/>
        <family val="1"/>
      </rPr>
      <t>NE32</t>
    </r>
  </si>
  <si>
    <r>
      <rPr>
        <sz val="10"/>
        <color rgb="FF0B0C0B"/>
        <rFont val="Times New Roman"/>
        <family val="1"/>
      </rPr>
      <t>Front Neck Drop</t>
    </r>
  </si>
  <si>
    <r>
      <rPr>
        <sz val="10"/>
        <color rgb="FF0B0C0B"/>
        <rFont val="Times New Roman"/>
        <family val="1"/>
      </rPr>
      <t>SNP To Neck Seam</t>
    </r>
  </si>
  <si>
    <r>
      <rPr>
        <b/>
        <sz val="10"/>
        <color rgb="FF0B0C0B"/>
        <rFont val="Times New Roman"/>
        <family val="1"/>
      </rPr>
      <t>NE33</t>
    </r>
  </si>
  <si>
    <r>
      <rPr>
        <sz val="10"/>
        <color rgb="FF0B0C0B"/>
        <rFont val="Times New Roman"/>
        <family val="1"/>
      </rPr>
      <t>Back Neck Drop</t>
    </r>
  </si>
  <si>
    <r>
      <rPr>
        <sz val="10"/>
        <color rgb="FF0B0C0B"/>
        <rFont val="Times New Roman"/>
        <family val="1"/>
      </rPr>
      <t>SNP To CB Seam</t>
    </r>
  </si>
  <si>
    <r>
      <rPr>
        <b/>
        <sz val="10"/>
        <color rgb="FF0B0C0B"/>
        <rFont val="Times New Roman"/>
        <family val="1"/>
      </rPr>
      <t>NE34</t>
    </r>
  </si>
  <si>
    <r>
      <rPr>
        <sz val="10"/>
        <color rgb="FF0B0C0B"/>
        <rFont val="Times New Roman"/>
        <family val="1"/>
      </rPr>
      <t>Collar depth</t>
    </r>
  </si>
  <si>
    <r>
      <rPr>
        <b/>
        <sz val="10"/>
        <color rgb="FF0B0C0B"/>
        <rFont val="Times New Roman"/>
        <family val="1"/>
      </rPr>
      <t>BDY19</t>
    </r>
  </si>
  <si>
    <r>
      <rPr>
        <sz val="10"/>
        <color rgb="FF0B0C0B"/>
        <rFont val="Times New Roman"/>
        <family val="1"/>
      </rPr>
      <t>Armhole Straight</t>
    </r>
  </si>
  <si>
    <r>
      <rPr>
        <sz val="10"/>
        <color rgb="FF0B0C0B"/>
        <rFont val="Times New Roman"/>
        <family val="1"/>
      </rPr>
      <t>Underarm To Shoulder seam</t>
    </r>
  </si>
  <si>
    <r>
      <rPr>
        <b/>
        <sz val="10"/>
        <color rgb="FF0B0C0B"/>
        <rFont val="Times New Roman"/>
        <family val="1"/>
      </rPr>
      <t>BDY25</t>
    </r>
  </si>
  <si>
    <r>
      <rPr>
        <sz val="10"/>
        <color rgb="FF0B0C0B"/>
        <rFont val="Times New Roman"/>
        <family val="1"/>
      </rPr>
      <t>Distance Between Raglan Points Back</t>
    </r>
  </si>
  <si>
    <r>
      <rPr>
        <sz val="10"/>
        <color rgb="FF0B0C0B"/>
        <rFont val="Times New Roman"/>
        <family val="1"/>
      </rPr>
      <t>Across Seam To Seam</t>
    </r>
  </si>
  <si>
    <r>
      <rPr>
        <b/>
        <sz val="10"/>
        <color rgb="FF0B0C0B"/>
        <rFont val="Times New Roman"/>
        <family val="1"/>
      </rPr>
      <t>SL30</t>
    </r>
  </si>
  <si>
    <r>
      <rPr>
        <sz val="10"/>
        <color rgb="FF0B0C0B"/>
        <rFont val="Times New Roman"/>
        <family val="1"/>
      </rPr>
      <t>Overarm Sleeve Length Set In</t>
    </r>
  </si>
  <si>
    <r>
      <rPr>
        <sz val="10"/>
        <color rgb="FF0B0C0B"/>
        <rFont val="Times New Roman"/>
        <family val="1"/>
      </rPr>
      <t>Shoulder Point To Hem</t>
    </r>
  </si>
  <si>
    <r>
      <rPr>
        <b/>
        <sz val="10"/>
        <color rgb="FF0B0C0B"/>
        <rFont val="Times New Roman"/>
        <family val="1"/>
      </rPr>
      <t>SL37</t>
    </r>
  </si>
  <si>
    <r>
      <rPr>
        <sz val="10"/>
        <color rgb="FF0B0C0B"/>
        <rFont val="Times New Roman"/>
        <family val="1"/>
      </rPr>
      <t>Bicep Width</t>
    </r>
  </si>
  <si>
    <r>
      <rPr>
        <sz val="10"/>
        <color rgb="FF0B0C0B"/>
        <rFont val="Times New Roman"/>
        <family val="1"/>
      </rPr>
      <t>2cm Below Armhole, Across</t>
    </r>
  </si>
  <si>
    <r>
      <rPr>
        <b/>
        <sz val="10"/>
        <color rgb="FF0B0C0B"/>
        <rFont val="Times New Roman"/>
        <family val="1"/>
      </rPr>
      <t>SL38</t>
    </r>
  </si>
  <si>
    <r>
      <rPr>
        <sz val="10"/>
        <color rgb="FF0B0C0B"/>
        <rFont val="Times New Roman"/>
        <family val="1"/>
      </rPr>
      <t>Elbow Width</t>
    </r>
  </si>
  <si>
    <r>
      <rPr>
        <sz val="10"/>
        <color rgb="FF0B0C0B"/>
        <rFont val="Times New Roman"/>
        <family val="1"/>
      </rPr>
      <t>Fold sleeve from hem to shoulder point for half measure</t>
    </r>
  </si>
  <si>
    <r>
      <rPr>
        <b/>
        <sz val="10"/>
        <color rgb="FF0B0C0B"/>
        <rFont val="Times New Roman"/>
        <family val="1"/>
      </rPr>
      <t>SL39</t>
    </r>
  </si>
  <si>
    <r>
      <rPr>
        <sz val="10"/>
        <color rgb="FF0B0C0B"/>
        <rFont val="Times New Roman"/>
        <family val="1"/>
      </rPr>
      <t>Forearm Width</t>
    </r>
  </si>
  <si>
    <r>
      <rPr>
        <sz val="10"/>
        <color rgb="FF0B0C0B"/>
        <rFont val="Times New Roman"/>
        <family val="1"/>
      </rPr>
      <t>13 cm from hem</t>
    </r>
  </si>
  <si>
    <r>
      <rPr>
        <b/>
        <sz val="10"/>
        <color rgb="FF0B0C0B"/>
        <rFont val="Times New Roman"/>
        <family val="1"/>
      </rPr>
      <t>SL40</t>
    </r>
  </si>
  <si>
    <r>
      <rPr>
        <sz val="10"/>
        <color rgb="FF0B0C0B"/>
        <rFont val="Times New Roman"/>
        <family val="1"/>
      </rPr>
      <t>Cuff Width Relaxed</t>
    </r>
  </si>
  <si>
    <r>
      <rPr>
        <sz val="10"/>
        <color rgb="FF0B0C0B"/>
        <rFont val="Times New Roman"/>
        <family val="1"/>
      </rPr>
      <t>Measured at edge of cuff</t>
    </r>
  </si>
  <si>
    <r>
      <rPr>
        <b/>
        <sz val="10"/>
        <color rgb="FF0B0C0B"/>
        <rFont val="Times New Roman"/>
        <family val="1"/>
      </rPr>
      <t>SL42</t>
    </r>
  </si>
  <si>
    <r>
      <rPr>
        <sz val="10"/>
        <color rgb="FF0B0C0B"/>
        <rFont val="Times New Roman"/>
        <family val="1"/>
      </rPr>
      <t>Cuff Depth</t>
    </r>
  </si>
  <si>
    <r>
      <rPr>
        <b/>
        <sz val="10"/>
        <color rgb="FF0B0C0B"/>
        <rFont val="Times New Roman"/>
        <family val="1"/>
      </rPr>
      <t>BDY29</t>
    </r>
  </si>
  <si>
    <r>
      <rPr>
        <sz val="10"/>
        <color rgb="FF0B0C0B"/>
        <rFont val="Times New Roman"/>
        <family val="1"/>
      </rPr>
      <t>Logo Position From CF</t>
    </r>
  </si>
  <si>
    <r>
      <rPr>
        <sz val="10"/>
        <color rgb="FF0B0C0B"/>
        <rFont val="Times New Roman"/>
        <family val="1"/>
      </rPr>
      <t>CF neck seam To Top Of 'R'</t>
    </r>
  </si>
  <si>
    <t>CHỈ MAY NHÃN CHÍNH 40/2</t>
  </si>
  <si>
    <t xml:space="preserve">GIẤY CHỐNG ẨM </t>
  </si>
  <si>
    <t>UA</t>
  </si>
  <si>
    <t xml:space="preserve"> GÓI CHỐNG ẨM 2G</t>
  </si>
  <si>
    <t>WHITE/
BLACK</t>
  </si>
  <si>
    <t>THẺ BÀI
Rapha Swing Ticket RAPHA TKT N 45mm x 90mm + Rapha Swing Ticket RAPHA TKT N 45mm x 90mm</t>
  </si>
  <si>
    <t>SETS</t>
  </si>
  <si>
    <t>BAO POLY 
W= 33cm x 39cm</t>
  </si>
  <si>
    <t>IT6</t>
  </si>
  <si>
    <t xml:space="preserve"> GÓI CHỐNG ẨM 10G</t>
  </si>
  <si>
    <t>STICKER DÁN THÙNG</t>
  </si>
  <si>
    <t>THÙNG CARTON 60CM x 40CM x 30CM</t>
  </si>
  <si>
    <t>Black</t>
  </si>
  <si>
    <t>VỊ TRÍ LOGO TỪ GIỮA ĐƯỜNG MAY CỔ ĐẾN ĐỈNH CHỮ R</t>
  </si>
  <si>
    <t>SATIN RIBBON</t>
  </si>
  <si>
    <t>R12-0017</t>
  </si>
  <si>
    <t>R12-0020</t>
  </si>
  <si>
    <t>R12-0014</t>
  </si>
  <si>
    <t>R12-0008</t>
  </si>
  <si>
    <t>POPLIN STORY LABEL</t>
  </si>
  <si>
    <t>BỎ VÀO KHI GẤP XẾP</t>
  </si>
  <si>
    <t>2GRAM - ĐỂ VÀO ÁO KHI ĐÓNG GÓI, DÙNG CHO TẤT CẢ CÁC CỬA HÀNG</t>
  </si>
  <si>
    <t>WHITE/BLACK</t>
  </si>
  <si>
    <t>XỎ DÂY THẺ BÀI QUA DÂY SATIN Ở CỔ (XEM HÌNH)</t>
  </si>
  <si>
    <t>ĐÓNG 1 SẢN PHẨM VÀO BAO</t>
  </si>
  <si>
    <t>CTSS24P0326001T00K LOT 809/5 ÁNH C CẤP ĐỦ SỐ LƯỢNG</t>
  </si>
  <si>
    <t>CTSS24P0326002T00K LOT 809/5 ÁNH C CẤP ĐỦ SỐ LƯỢNG</t>
  </si>
  <si>
    <t>10GRAM - BỎ VÀO THÙNG KHI ĐÓNG GÓI</t>
  </si>
  <si>
    <t>DÁN VÀO 4 MẶT THÙNG</t>
  </si>
  <si>
    <t>THÙNG + TẤM LÓT THÙNG + BAO 100X120</t>
  </si>
  <si>
    <t>CHỈ MAY NHÃN POPLIN 40/2</t>
  </si>
  <si>
    <t>CHỈ MAY NHÃN CHÍNH</t>
  </si>
  <si>
    <t>CHỈ MAY NHÃN POPLIN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</si>
  <si>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</si>
  <si>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</si>
  <si>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</si>
  <si>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</si>
  <si>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</si>
  <si>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</si>
  <si>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</si>
  <si>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</si>
  <si>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</si>
  <si>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</si>
  <si>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</si>
  <si>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</si>
  <si>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</si>
  <si>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</si>
  <si>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</si>
  <si>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</si>
  <si>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</si>
  <si>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</si>
  <si>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</si>
  <si>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</si>
  <si>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</si>
  <si>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BLACK - SJ</t>
  </si>
  <si>
    <t>C9700</t>
  </si>
  <si>
    <t>1. DÂY SATIN RIBBON MAY HOÀN THIỆN DÀI 1CM ĐỂ TREO THẺ BÀI. THAM KHẢO HÌNH</t>
  </si>
  <si>
    <t>Men's Cotton Sweatshort</t>
  </si>
  <si>
    <t>TÁC NGHIỆP SẢN XUẤT:
THAM KHẢO CÁCH MAY THEO ÁO MẪU PP SAMPLE MÃ HÀNG R12-SH01, MÀU DARK NAVY/WHITE SIZE M CHUYỂN CÙNG TÁC NGHIỆP</t>
  </si>
  <si>
    <t>VTK6261-3 FRENCH TERRY 100%ORGANIC COTTON 30'S/2CMOGC+8'S/1CMOGC 440GSM, CW: 165CM</t>
  </si>
  <si>
    <t>VẢI CHÍNH + TÚI</t>
  </si>
  <si>
    <t>SHORTS</t>
  </si>
  <si>
    <t>VỊ TRÍ ĐO</t>
  </si>
  <si>
    <t>RỘNG EO</t>
  </si>
  <si>
    <t>TO BẢN LƯNG</t>
  </si>
  <si>
    <t>VỊ TRÍ HÔNG</t>
  </si>
  <si>
    <r>
      <rPr>
        <sz val="12"/>
        <color rgb="FF0B0C0B"/>
        <rFont val="Arial Black"/>
        <family val="2"/>
      </rPr>
      <t>Measured at three points</t>
    </r>
  </si>
  <si>
    <t>NGANG HÔNG TỪ EO XUỐNG 15CM - ĐO 3 ĐIỂM</t>
  </si>
  <si>
    <r>
      <rPr>
        <sz val="12"/>
        <color rgb="FF23252A"/>
        <rFont val="Calibri"/>
        <family val="2"/>
      </rPr>
      <t>Measured at three points</t>
    </r>
  </si>
  <si>
    <t>RỘNG ĐÁY TRƯỚC</t>
  </si>
  <si>
    <t>RỘNG ĐÁY SAU</t>
  </si>
  <si>
    <t>RỘNG ĐÙI TỪ ĐÁY XUÔNG 2CM</t>
  </si>
  <si>
    <t>RỘNG LAI</t>
  </si>
  <si>
    <t>TO BẢN LAI</t>
  </si>
  <si>
    <t>DÀI SƯỜN TRONG</t>
  </si>
  <si>
    <t>DÀI SƯỜN NGOÀI TỪ ĐƯỜNG MAY LƯNG XUỐNG ĐẾN LAI</t>
  </si>
  <si>
    <t>RỘNG TÚI</t>
  </si>
  <si>
    <t>RỘNG  TÚI SAU</t>
  </si>
  <si>
    <t>DÀI TÚI SAU</t>
  </si>
  <si>
    <t>VỊ TRÍ TÚI SAU TỪ ĐIỂM CAO NHẤT CỦA LƯNG ĐẾN CẠNH TÚI</t>
  </si>
  <si>
    <t>VỊ TRÍ LOGO ĐO TỪ CẠNH DƯỚI TÚI ĐẾN DƯỚI CHỮ 'A'</t>
  </si>
  <si>
    <t>ĐỊNH VỊ HÌNH THÊU TÚI SAU</t>
  </si>
  <si>
    <t>VỊ TRÍ LOGO ĐO TỪ CẠNH PHẢI TÚI ĐẾN DẤU CHẤM</t>
  </si>
  <si>
    <t>White Alyssum</t>
  </si>
  <si>
    <t>R12-0012</t>
  </si>
  <si>
    <t>LUỒN TẠI LƯNG</t>
  </si>
  <si>
    <t>MAY TẠI LƯNG</t>
  </si>
  <si>
    <t>CHỈ MAY CHÍNH + MAY NHÃN + VẮT SỔ 40/2</t>
  </si>
  <si>
    <t>MAY TẠI LAI TRÁI NGƯỜI MẶC -
TỪ MÉP LƯNG TRÊN XUỐNG 10CM</t>
  </si>
  <si>
    <t>XSM</t>
  </si>
  <si>
    <t>SML</t>
  </si>
  <si>
    <t>MED</t>
  </si>
  <si>
    <t>LRG</t>
  </si>
  <si>
    <t>XLG</t>
  </si>
  <si>
    <t>SHIPPING SAMPLE</t>
  </si>
  <si>
    <t>LỖI VẢI (DEFECT)
+ ĐẦU KHÚC</t>
  </si>
  <si>
    <t>SỐ LƯỢNG CẦN CẤP CHO TEST INHOUSE</t>
  </si>
  <si>
    <t>C8149</t>
  </si>
  <si>
    <t>R12-0064</t>
  </si>
  <si>
    <t>Basic Black/Basic White</t>
  </si>
  <si>
    <t>Immago
523584-01</t>
  </si>
  <si>
    <t>White Alyssum/Basic Black</t>
  </si>
  <si>
    <t>111077953X</t>
  </si>
  <si>
    <t>R12-0055</t>
  </si>
  <si>
    <t>CARE LABEL
100%ORGANIC COTTON</t>
  </si>
  <si>
    <t>RAPHA
CARE LBL</t>
  </si>
  <si>
    <t>THUN LƯNG 5CM</t>
  </si>
  <si>
    <t>R12-0046</t>
  </si>
  <si>
    <t>BARCODE STICKERS 40mm x 50mm DÁN BAO + DÁN HANGTAG + DÁN THÙNG</t>
  </si>
  <si>
    <t>RAPHA
ADH1</t>
  </si>
  <si>
    <t>R12-0011</t>
  </si>
  <si>
    <t>RAPHA TKT N</t>
  </si>
  <si>
    <t>R12-0009</t>
  </si>
  <si>
    <t>R12-0010</t>
  </si>
  <si>
    <r>
      <t xml:space="preserve">MAY XUNG QUANH 4 CẠNH 
TỪ CẠNH LƯNG XUỐNG 2CM - MAY GIỮA ĐƯỜNG ĐÁY SAU (NHƯ HÌNH)
</t>
    </r>
    <r>
      <rPr>
        <b/>
        <sz val="28"/>
        <rFont val="Muli"/>
      </rPr>
      <t>CHÚ Ý: CHỈ TRÊN MAY TIỆP MÀU NHÃN - CHỈ DƯỚI MAY TỆP MÀU VẢI</t>
    </r>
  </si>
  <si>
    <r>
      <t xml:space="preserve">DIỄU 4 CẠNH,
MAY BÊN TRONG TÚI (MAY TRÊN THÂN QUẦN)  TỪ MIỆNG TÚI XUỐNG 4CM (NHƯ HÌNH)
</t>
    </r>
    <r>
      <rPr>
        <b/>
        <sz val="28"/>
        <rFont val="Muli"/>
      </rPr>
      <t>CHÚ Ý: CHỈ TRÊN MAY TIỆP MÀU NHÃN - CHỈ DƯỚI MAY TỆP MÀU VẢI</t>
    </r>
  </si>
  <si>
    <t>GẬP ĐÔI, MAY BÊN TRÁI NHÃN CHÍNH,  KẸP DƯỚI LƯNG CÁCH NHÃN CHÍNH 3.5CM, THÀNH PHẨM LỘ NGOÀI 1CM</t>
  </si>
  <si>
    <t>DÂY LUỒN ĐẦU TIP</t>
  </si>
  <si>
    <t>1PCS DÁN TRÊN BAO POLYBAG
1PCS DÁN TRÊN THẺ BÀI
1PCS DÁN NGOÀI THÙNG</t>
  </si>
  <si>
    <t xml:space="preserve">THẺ BÀI
Rapha Swing Ticket RAPHA TKT N </t>
  </si>
  <si>
    <t>VẢI CHÍNH + TÚI + LƯNG</t>
  </si>
  <si>
    <t>LW28</t>
  </si>
  <si>
    <t>Drawcord length (per
side)</t>
  </si>
  <si>
    <t>Visible when Waist band relaxed</t>
  </si>
  <si>
    <t>DÀI DÂY LUỒN 2 BÊN ĐỂ ÊM</t>
  </si>
  <si>
    <t>CẮT CHÍNH XÁC</t>
  </si>
  <si>
    <t>THÊU BTP TÚI SAU - THÊU GIA CÔNG</t>
  </si>
  <si>
    <t>DUYỆT HÌNH THÊU THEO STRIKE OFF ĐÃ CHUYỂN OUTSOURCE NGÀY 20-NOV</t>
  </si>
  <si>
    <t>VỊ TRÍ LOGO ĐO TỪ CẠNH DƯỚI TÚI ĐẾN DƯỚI CHỮ 'A' LÀ 2cm</t>
  </si>
  <si>
    <t>VỊ TRÍ LOGO ĐO TỪ CẠNH PHẢI TÚI ĐẾN DẤU CHẤM LÀ 1.5 cm</t>
  </si>
  <si>
    <t>DROP 2 - PERFORMANCE 2</t>
  </si>
  <si>
    <t>R12-SH01</t>
  </si>
  <si>
    <t>R12-0068</t>
  </si>
  <si>
    <t>TIỆP MÀU NHÃN</t>
  </si>
  <si>
    <t>CHỈ TRÊN MAY CHỈ TIỆP MÀU THÂN CHÍNH
CHỈ MAY NHÃN LÀ CHỈ MÀU WHITE ALYSSUM</t>
  </si>
  <si>
    <r>
      <rPr>
        <sz val="12"/>
        <color rgb="FF0B0C0B"/>
        <rFont val="Times New Roman"/>
        <family val="1"/>
      </rPr>
      <t>LW7</t>
    </r>
  </si>
  <si>
    <r>
      <rPr>
        <sz val="12"/>
        <color rgb="FF0B0C0B"/>
        <rFont val="Times New Roman"/>
        <family val="1"/>
      </rPr>
      <t>Waist Width</t>
    </r>
  </si>
  <si>
    <r>
      <rPr>
        <sz val="12"/>
        <color rgb="FF0B0C0B"/>
        <rFont val="Times New Roman"/>
        <family val="1"/>
      </rPr>
      <t>Edge To Edge</t>
    </r>
  </si>
  <si>
    <r>
      <rPr>
        <sz val="12"/>
        <color rgb="FF0B0C0B"/>
        <rFont val="Times New Roman"/>
        <family val="1"/>
      </rPr>
      <t>LW9</t>
    </r>
  </si>
  <si>
    <r>
      <rPr>
        <sz val="12"/>
        <color rgb="FF0B0C0B"/>
        <rFont val="Times New Roman"/>
        <family val="1"/>
      </rPr>
      <t>CF Waistband Depth</t>
    </r>
  </si>
  <si>
    <r>
      <rPr>
        <sz val="12"/>
        <color rgb="FF0B0C0B"/>
        <rFont val="Times New Roman"/>
        <family val="1"/>
      </rPr>
      <t>AP053</t>
    </r>
  </si>
  <si>
    <r>
      <rPr>
        <sz val="12"/>
        <color rgb="FF0B0C0B"/>
        <rFont val="Times New Roman"/>
        <family val="1"/>
      </rPr>
      <t>Low Hip Position</t>
    </r>
  </si>
  <si>
    <r>
      <rPr>
        <sz val="12"/>
        <color rgb="FF0B0C0B"/>
        <rFont val="Times New Roman"/>
        <family val="1"/>
      </rPr>
      <t>Low Hip Position from Waist - along side seam</t>
    </r>
  </si>
  <si>
    <r>
      <rPr>
        <sz val="12"/>
        <color rgb="FF0B0C0B"/>
        <rFont val="Times New Roman"/>
        <family val="1"/>
      </rPr>
      <t>LW18</t>
    </r>
  </si>
  <si>
    <r>
      <rPr>
        <sz val="12"/>
        <color rgb="FF0B0C0B"/>
        <rFont val="Times New Roman"/>
        <family val="1"/>
      </rPr>
      <t>Low Hip Width</t>
    </r>
  </si>
  <si>
    <r>
      <rPr>
        <sz val="12"/>
        <color rgb="FF0B0C0B"/>
        <rFont val="Times New Roman"/>
        <family val="1"/>
      </rPr>
      <t>15cm Below Waistband, Across</t>
    </r>
  </si>
  <si>
    <r>
      <rPr>
        <sz val="12"/>
        <color rgb="FF0B0C0B"/>
        <rFont val="Times New Roman"/>
        <family val="1"/>
      </rPr>
      <t>LW19</t>
    </r>
  </si>
  <si>
    <r>
      <rPr>
        <sz val="12"/>
        <color rgb="FF0B0C0B"/>
        <rFont val="Times New Roman"/>
        <family val="1"/>
      </rPr>
      <t>Front Rise</t>
    </r>
  </si>
  <si>
    <r>
      <rPr>
        <sz val="12"/>
        <color rgb="FF0B0C0B"/>
        <rFont val="Times New Roman"/>
        <family val="1"/>
      </rPr>
      <t>Exl Waistband</t>
    </r>
  </si>
  <si>
    <r>
      <rPr>
        <sz val="12"/>
        <color rgb="FF0B0C0B"/>
        <rFont val="Times New Roman"/>
        <family val="1"/>
      </rPr>
      <t>LW20</t>
    </r>
  </si>
  <si>
    <r>
      <rPr>
        <sz val="12"/>
        <color rgb="FF0B0C0B"/>
        <rFont val="Times New Roman"/>
        <family val="1"/>
      </rPr>
      <t>Back Rise</t>
    </r>
  </si>
  <si>
    <r>
      <rPr>
        <sz val="12"/>
        <color rgb="FF0B0C0B"/>
        <rFont val="Times New Roman"/>
        <family val="1"/>
      </rPr>
      <t>LW23</t>
    </r>
  </si>
  <si>
    <r>
      <rPr>
        <sz val="12"/>
        <color rgb="FF0B0C0B"/>
        <rFont val="Times New Roman"/>
        <family val="1"/>
      </rPr>
      <t>Thigh Width At X Fork</t>
    </r>
  </si>
  <si>
    <r>
      <rPr>
        <sz val="12"/>
        <color rgb="FF0B0C0B"/>
        <rFont val="Times New Roman"/>
        <family val="1"/>
      </rPr>
      <t>2cm Down, Across</t>
    </r>
  </si>
  <si>
    <r>
      <rPr>
        <sz val="12"/>
        <color rgb="FF0B0C0B"/>
        <rFont val="Times New Roman"/>
        <family val="1"/>
      </rPr>
      <t>LW24</t>
    </r>
  </si>
  <si>
    <r>
      <rPr>
        <sz val="12"/>
        <color rgb="FF0B0C0B"/>
        <rFont val="Times New Roman"/>
        <family val="1"/>
      </rPr>
      <t>Hem Width</t>
    </r>
  </si>
  <si>
    <r>
      <rPr>
        <sz val="12"/>
        <color rgb="FF0B0C0B"/>
        <rFont val="Times New Roman"/>
        <family val="1"/>
      </rPr>
      <t>LW25</t>
    </r>
  </si>
  <si>
    <r>
      <rPr>
        <sz val="12"/>
        <color rgb="FF0B0C0B"/>
        <rFont val="Times New Roman"/>
        <family val="1"/>
      </rPr>
      <t>Hem Depth</t>
    </r>
  </si>
  <si>
    <r>
      <rPr>
        <sz val="12"/>
        <color rgb="FF0B0C0B"/>
        <rFont val="Times New Roman"/>
        <family val="1"/>
      </rPr>
      <t>LW27</t>
    </r>
  </si>
  <si>
    <r>
      <rPr>
        <sz val="12"/>
        <color rgb="FF0B0C0B"/>
        <rFont val="Times New Roman"/>
        <family val="1"/>
      </rPr>
      <t>Inside Leg</t>
    </r>
  </si>
  <si>
    <r>
      <rPr>
        <sz val="12"/>
        <color rgb="FF0B0C0B"/>
        <rFont val="Times New Roman"/>
        <family val="1"/>
      </rPr>
      <t>LW4</t>
    </r>
  </si>
  <si>
    <r>
      <rPr>
        <sz val="12"/>
        <color rgb="FF0B0C0B"/>
        <rFont val="Times New Roman"/>
        <family val="1"/>
      </rPr>
      <t>Outside Leg Seam</t>
    </r>
  </si>
  <si>
    <r>
      <rPr>
        <sz val="12"/>
        <color rgb="FF0B0C0B"/>
        <rFont val="Times New Roman"/>
        <family val="1"/>
      </rPr>
      <t>WB seam To Hem</t>
    </r>
  </si>
  <si>
    <r>
      <rPr>
        <sz val="12"/>
        <color rgb="FF0B0C0B"/>
        <rFont val="Times New Roman"/>
        <family val="1"/>
      </rPr>
      <t>PKT3</t>
    </r>
  </si>
  <si>
    <r>
      <rPr>
        <sz val="12"/>
        <color rgb="FF0B0C0B"/>
        <rFont val="Times New Roman"/>
        <family val="1"/>
      </rPr>
      <t>Pocket Opening</t>
    </r>
  </si>
  <si>
    <r>
      <rPr>
        <sz val="12"/>
        <color rgb="FF0B0C0B"/>
        <rFont val="Times New Roman"/>
        <family val="1"/>
      </rPr>
      <t>PKT4</t>
    </r>
  </si>
  <si>
    <r>
      <rPr>
        <sz val="12"/>
        <color rgb="FF0B0C0B"/>
        <rFont val="Times New Roman"/>
        <family val="1"/>
      </rPr>
      <t>Back Pocket width</t>
    </r>
  </si>
  <si>
    <r>
      <rPr>
        <sz val="12"/>
        <color rgb="FF0B0C0B"/>
        <rFont val="Times New Roman"/>
        <family val="1"/>
      </rPr>
      <t>PKT5</t>
    </r>
  </si>
  <si>
    <r>
      <rPr>
        <sz val="12"/>
        <color rgb="FF0B0C0B"/>
        <rFont val="Times New Roman"/>
        <family val="1"/>
      </rPr>
      <t>Back Pocket Length</t>
    </r>
  </si>
  <si>
    <r>
      <rPr>
        <sz val="12"/>
        <color rgb="FF0B0C0B"/>
        <rFont val="Times New Roman"/>
        <family val="1"/>
      </rPr>
      <t>APX057</t>
    </r>
  </si>
  <si>
    <r>
      <rPr>
        <sz val="12"/>
        <color rgb="FF0B0C0B"/>
        <rFont val="Times New Roman"/>
        <family val="1"/>
      </rPr>
      <t>Back Pocket Position</t>
    </r>
  </si>
  <si>
    <r>
      <rPr>
        <sz val="12"/>
        <color rgb="FF0B0C0B"/>
        <rFont val="Times New Roman"/>
        <family val="1"/>
      </rPr>
      <t>Back Pocket Position - from top waist edge</t>
    </r>
  </si>
  <si>
    <r>
      <rPr>
        <sz val="12"/>
        <color rgb="FF0B0C0B"/>
        <rFont val="Times New Roman"/>
        <family val="1"/>
      </rPr>
      <t>LOGO1</t>
    </r>
  </si>
  <si>
    <r>
      <rPr>
        <sz val="12"/>
        <color rgb="FF0B0C0B"/>
        <rFont val="Times New Roman"/>
        <family val="1"/>
      </rPr>
      <t>Back Logo placement</t>
    </r>
  </si>
  <si>
    <r>
      <rPr>
        <sz val="12"/>
        <color rgb="FF0B0C0B"/>
        <rFont val="Times New Roman"/>
        <family val="1"/>
      </rPr>
      <t>From bottom edge of pocket to bottom of 'a' of "Rapha" logo</t>
    </r>
  </si>
  <si>
    <r>
      <rPr>
        <sz val="12"/>
        <color rgb="FF0B0C0B"/>
        <rFont val="Times New Roman"/>
        <family val="1"/>
      </rPr>
      <t>LOGO2</t>
    </r>
  </si>
  <si>
    <r>
      <rPr>
        <sz val="12"/>
        <color rgb="FF0B0C0B"/>
        <rFont val="Times New Roman"/>
        <family val="1"/>
      </rPr>
      <t>From RH pocket edge to 'dot' of "Rapha" logo</t>
    </r>
  </si>
  <si>
    <r>
      <rPr>
        <b/>
        <sz val="12"/>
        <color rgb="FF0B0C0B"/>
        <rFont val="Arial Black"/>
        <family val="2"/>
      </rPr>
      <t>Dim</t>
    </r>
  </si>
  <si>
    <r>
      <rPr>
        <b/>
        <sz val="12"/>
        <color rgb="FF0B0C0B"/>
        <rFont val="Arial Black"/>
        <family val="2"/>
      </rPr>
      <t>Title</t>
    </r>
  </si>
  <si>
    <r>
      <rPr>
        <b/>
        <sz val="12"/>
        <color rgb="FF0B0C0B"/>
        <rFont val="Arial Black"/>
        <family val="2"/>
      </rPr>
      <t>Description</t>
    </r>
  </si>
  <si>
    <r>
      <rPr>
        <b/>
        <sz val="12"/>
        <color rgb="FF0B0C0B"/>
        <rFont val="Arial Black"/>
        <family val="2"/>
      </rPr>
      <t>Tol (-)</t>
    </r>
  </si>
  <si>
    <r>
      <rPr>
        <b/>
        <sz val="12"/>
        <color rgb="FF0B0C0B"/>
        <rFont val="Arial Black"/>
        <family val="2"/>
      </rPr>
      <t>Tol (+)</t>
    </r>
  </si>
  <si>
    <r>
      <rPr>
        <b/>
        <sz val="12"/>
        <color rgb="FF0B0C0B"/>
        <rFont val="Arial Black"/>
        <family val="2"/>
      </rPr>
      <t>XSM</t>
    </r>
  </si>
  <si>
    <r>
      <rPr>
        <b/>
        <sz val="12"/>
        <color rgb="FF0B0C0B"/>
        <rFont val="Arial Black"/>
        <family val="2"/>
      </rPr>
      <t>SML</t>
    </r>
  </si>
  <si>
    <r>
      <rPr>
        <b/>
        <sz val="12"/>
        <color rgb="FF0B0C0B"/>
        <rFont val="Arial Black"/>
        <family val="2"/>
      </rPr>
      <t>MED</t>
    </r>
  </si>
  <si>
    <r>
      <rPr>
        <b/>
        <sz val="12"/>
        <color rgb="FF0B0C0B"/>
        <rFont val="Arial Black"/>
        <family val="2"/>
      </rPr>
      <t>LRG</t>
    </r>
  </si>
  <si>
    <r>
      <rPr>
        <b/>
        <sz val="12"/>
        <color rgb="FF0B0C0B"/>
        <rFont val="Arial Black"/>
        <family val="2"/>
      </rPr>
      <t>XLG</t>
    </r>
  </si>
  <si>
    <r>
      <rPr>
        <b/>
        <sz val="12"/>
        <color rgb="FF0B0C0B"/>
        <rFont val="Arial Black"/>
        <family val="2"/>
      </rPr>
      <t>XXL</t>
    </r>
  </si>
  <si>
    <t>SS25 - DROP 2 - PERFORMANCE 2</t>
  </si>
  <si>
    <t>THÊU BTP TÚI SAU</t>
  </si>
  <si>
    <t>CFV01XXBBW</t>
  </si>
  <si>
    <t>Black / White</t>
  </si>
  <si>
    <t>DÙNG TỒN</t>
  </si>
  <si>
    <t>DỰNG XÉ</t>
  </si>
  <si>
    <t>KHUY</t>
  </si>
  <si>
    <t>BLACK</t>
  </si>
  <si>
    <t>RPSS25P0007023A00K ÁNH K LOT DC5292 CẤP ĐỦ SỐ LƯỢNG</t>
  </si>
  <si>
    <t>NOTE: NCC GỠ SỢI TẠP TRÊN HÀNG THÀNH PHẨM</t>
  </si>
  <si>
    <t>BASIC BLACK</t>
  </si>
  <si>
    <t>17AXU</t>
  </si>
  <si>
    <t>DÂY LUỒN TRÒN ĐẦU TIP</t>
  </si>
  <si>
    <t>165119155X</t>
  </si>
  <si>
    <t>DÀI DÂY LUỒN THEO SIZE</t>
  </si>
  <si>
    <t>KÍCH THƯỚC:</t>
  </si>
  <si>
    <t>111CM</t>
  </si>
  <si>
    <t>116CM</t>
  </si>
  <si>
    <t>121CM</t>
  </si>
  <si>
    <t>126CM</t>
  </si>
  <si>
    <t>131CM</t>
  </si>
  <si>
    <t>136CM</t>
  </si>
  <si>
    <t>THAM KHẢO CÁCH MAY THEO ÁO MẪU PP SAMPLE MÃ HÀNG R12-SH01, MÀU DARK NAVY SIZE M CHUYỂN CÙNG TÁC NGHIỆP NGÀY 04-DEC-24</t>
  </si>
  <si>
    <t>KHUY TRÒN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</si>
</sst>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0.0000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48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b/>
      <u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sz val="11"/>
      <name val="Muli"/>
    </font>
    <font>
      <b/>
      <sz val="33"/>
      <name val="Muli"/>
    </font>
    <font>
      <b/>
      <sz val="24"/>
      <color theme="1"/>
      <name val="Muli"/>
    </font>
    <font>
      <sz val="5.5"/>
      <name val="Calibri"/>
      <family val="2"/>
    </font>
    <font>
      <sz val="5.5"/>
      <color rgb="FF0B0C0B"/>
      <name val="Calibri"/>
      <family val="2"/>
    </font>
    <font>
      <b/>
      <sz val="5.5"/>
      <name val="Trebuchet MS"/>
      <family val="2"/>
    </font>
    <font>
      <b/>
      <sz val="5.5"/>
      <color rgb="FF0B0C0B"/>
      <name val="Trebuchet MS"/>
      <family val="2"/>
    </font>
    <font>
      <b/>
      <sz val="10"/>
      <name val="Times New Roman"/>
      <family val="1"/>
    </font>
    <font>
      <b/>
      <sz val="10"/>
      <color rgb="FF0B0C0B"/>
      <name val="Times New Roman"/>
      <family val="1"/>
    </font>
    <font>
      <sz val="10"/>
      <name val="Times New Roman"/>
      <family val="1"/>
    </font>
    <font>
      <sz val="10"/>
      <color rgb="FF0B0C0B"/>
      <name val="Times New Roman"/>
      <family val="1"/>
    </font>
    <font>
      <b/>
      <sz val="10"/>
      <color rgb="FFCB4733"/>
      <name val="Times New Roman"/>
      <family val="1"/>
    </font>
    <font>
      <sz val="11"/>
      <name val="Times New Roman"/>
      <family val="1"/>
    </font>
    <font>
      <b/>
      <sz val="22"/>
      <color theme="5"/>
      <name val="Muli"/>
    </font>
    <font>
      <sz val="26"/>
      <color indexed="8"/>
      <name val="Muli"/>
    </font>
    <font>
      <b/>
      <sz val="8"/>
      <color theme="1"/>
      <name val="Muli"/>
    </font>
    <font>
      <sz val="8"/>
      <color theme="1"/>
      <name val="Muli"/>
    </font>
    <font>
      <b/>
      <sz val="8"/>
      <name val="Muli"/>
    </font>
    <font>
      <i/>
      <sz val="12"/>
      <name val="Muli"/>
    </font>
    <font>
      <sz val="8"/>
      <name val="Muli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name val="Arial Black"/>
      <family val="2"/>
    </font>
    <font>
      <sz val="12"/>
      <color rgb="FF0B0C0B"/>
      <name val="Arial Black"/>
      <family val="2"/>
    </font>
    <font>
      <sz val="12"/>
      <color rgb="FF000000"/>
      <name val="Times New Roman"/>
      <family val="1"/>
    </font>
    <font>
      <sz val="12"/>
      <name val="Calibri"/>
      <family val="2"/>
    </font>
    <font>
      <sz val="12"/>
      <color rgb="FF23252A"/>
      <name val="Calibri"/>
      <family val="2"/>
    </font>
    <font>
      <sz val="8"/>
      <name val="Calibri"/>
      <family val="2"/>
      <scheme val="minor"/>
    </font>
    <font>
      <b/>
      <sz val="26"/>
      <color indexed="8"/>
      <name val="Muli"/>
    </font>
    <font>
      <sz val="12"/>
      <color rgb="FF0B0C0B"/>
      <name val="Times New Roman"/>
      <family val="1"/>
    </font>
    <font>
      <b/>
      <sz val="12"/>
      <name val="Arial Black"/>
      <family val="2"/>
    </font>
    <font>
      <b/>
      <sz val="12"/>
      <color rgb="FF0B0C0B"/>
      <name val="Arial Black"/>
      <family val="2"/>
    </font>
    <font>
      <b/>
      <sz val="18"/>
      <name val="Muli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D7D9DC"/>
      </patternFill>
    </fill>
    <fill>
      <patternFill patternType="solid">
        <fgColor rgb="FFF7F6F6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8E9EA"/>
      </patternFill>
    </fill>
  </fills>
  <borders count="6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/>
      <top style="thin">
        <color rgb="FFB3B9BF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/>
      <diagonal/>
    </border>
    <border>
      <left style="thin">
        <color rgb="FFC1C5CA"/>
      </left>
      <right style="thin">
        <color rgb="FFC1C5CA"/>
      </right>
      <top/>
      <bottom style="thin">
        <color rgb="FFC1C5CA"/>
      </bottom>
      <diagonal/>
    </border>
    <border>
      <left/>
      <right/>
      <top style="thin">
        <color rgb="FFB3B9BF"/>
      </top>
      <bottom/>
      <diagonal/>
    </border>
    <border>
      <left/>
      <right/>
      <top/>
      <bottom style="thin">
        <color rgb="FFB3B9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3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0" fontId="1" fillId="0" borderId="0"/>
    <xf numFmtId="0" fontId="78" fillId="0" borderId="0"/>
    <xf numFmtId="0" fontId="78" fillId="0" borderId="0"/>
  </cellStyleXfs>
  <cellXfs count="62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5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/>
    </xf>
    <xf numFmtId="173" fontId="29" fillId="2" borderId="10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 wrapText="1"/>
    </xf>
    <xf numFmtId="1" fontId="86" fillId="0" borderId="0" xfId="1" applyNumberFormat="1" applyFont="1" applyAlignment="1">
      <alignment horizontal="center" vertical="center" wrapText="1"/>
    </xf>
    <xf numFmtId="1" fontId="86" fillId="0" borderId="0" xfId="0" applyNumberFormat="1" applyFont="1" applyAlignment="1">
      <alignment horizontal="center" vertical="center" wrapText="1"/>
    </xf>
    <xf numFmtId="2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1" fontId="87" fillId="0" borderId="0" xfId="0" applyNumberFormat="1" applyFont="1" applyAlignment="1">
      <alignment horizontal="center" vertical="center" wrapText="1"/>
    </xf>
    <xf numFmtId="1" fontId="87" fillId="0" borderId="0" xfId="1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0" fontId="88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87" fillId="2" borderId="0" xfId="0" applyFont="1" applyFill="1" applyAlignment="1">
      <alignment vertical="center" wrapText="1"/>
    </xf>
    <xf numFmtId="0" fontId="87" fillId="2" borderId="0" xfId="0" applyFont="1" applyFill="1" applyAlignment="1">
      <alignment horizontal="left" vertical="center"/>
    </xf>
    <xf numFmtId="0" fontId="87" fillId="0" borderId="0" xfId="0" applyFont="1" applyAlignment="1">
      <alignment vertical="center"/>
    </xf>
    <xf numFmtId="0" fontId="86" fillId="2" borderId="0" xfId="0" applyFont="1" applyFill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0" fontId="86" fillId="2" borderId="0" xfId="0" quotePrefix="1" applyFont="1" applyFill="1" applyAlignment="1">
      <alignment horizontal="left" vertical="center"/>
    </xf>
    <xf numFmtId="0" fontId="87" fillId="0" borderId="3" xfId="0" applyFont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0" fontId="87" fillId="0" borderId="3" xfId="0" applyFont="1" applyBorder="1" applyAlignment="1">
      <alignment vertical="center"/>
    </xf>
    <xf numFmtId="0" fontId="87" fillId="19" borderId="0" xfId="0" applyFont="1" applyFill="1" applyAlignment="1">
      <alignment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3" borderId="0" xfId="0" applyFont="1" applyFill="1" applyAlignment="1">
      <alignment vertical="center"/>
    </xf>
    <xf numFmtId="0" fontId="87" fillId="2" borderId="2" xfId="0" applyFont="1" applyFill="1" applyBorder="1" applyAlignment="1">
      <alignment horizontal="left" vertical="center"/>
    </xf>
    <xf numFmtId="3" fontId="90" fillId="2" borderId="4" xfId="0" applyNumberFormat="1" applyFont="1" applyFill="1" applyBorder="1" applyAlignment="1">
      <alignment vertical="center"/>
    </xf>
    <xf numFmtId="3" fontId="90" fillId="2" borderId="4" xfId="0" applyNumberFormat="1" applyFont="1" applyFill="1" applyBorder="1" applyAlignment="1">
      <alignment horizontal="center" vertical="center"/>
    </xf>
    <xf numFmtId="0" fontId="91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2" borderId="11" xfId="0" applyNumberFormat="1" applyFont="1" applyFill="1" applyBorder="1" applyAlignment="1">
      <alignment horizontal="center" vertical="center" wrapText="1"/>
    </xf>
    <xf numFmtId="1" fontId="87" fillId="2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2" fillId="0" borderId="0" xfId="0" applyFont="1" applyAlignment="1">
      <alignment vertical="center" wrapText="1"/>
    </xf>
    <xf numFmtId="0" fontId="93" fillId="0" borderId="0" xfId="0" applyFont="1" applyAlignment="1">
      <alignment horizontal="left" vertical="center"/>
    </xf>
    <xf numFmtId="0" fontId="93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58" fillId="0" borderId="14" xfId="2" applyFont="1" applyBorder="1" applyAlignment="1">
      <alignment horizontal="center" vertical="center" wrapText="1"/>
    </xf>
    <xf numFmtId="0" fontId="78" fillId="0" borderId="0" xfId="64" applyAlignment="1">
      <alignment horizontal="left" vertical="top"/>
    </xf>
    <xf numFmtId="0" fontId="78" fillId="0" borderId="50" xfId="64" applyBorder="1" applyAlignment="1">
      <alignment vertical="center" wrapText="1"/>
    </xf>
    <xf numFmtId="0" fontId="99" fillId="0" borderId="50" xfId="64" applyFont="1" applyBorder="1" applyAlignment="1">
      <alignment vertical="top" wrapText="1"/>
    </xf>
    <xf numFmtId="0" fontId="101" fillId="0" borderId="50" xfId="64" applyFont="1" applyBorder="1" applyAlignment="1">
      <alignment vertical="top" wrapText="1"/>
    </xf>
    <xf numFmtId="2" fontId="102" fillId="0" borderId="50" xfId="64" applyNumberFormat="1" applyFont="1" applyBorder="1" applyAlignment="1">
      <alignment vertical="top" shrinkToFit="1"/>
    </xf>
    <xf numFmtId="2" fontId="102" fillId="0" borderId="52" xfId="64" applyNumberFormat="1" applyFont="1" applyBorder="1" applyAlignment="1">
      <alignment vertical="top" shrinkToFit="1"/>
    </xf>
    <xf numFmtId="2" fontId="103" fillId="0" borderId="50" xfId="64" applyNumberFormat="1" applyFont="1" applyBorder="1" applyAlignment="1">
      <alignment vertical="top" shrinkToFit="1"/>
    </xf>
    <xf numFmtId="2" fontId="103" fillId="0" borderId="52" xfId="64" applyNumberFormat="1" applyFont="1" applyBorder="1" applyAlignment="1">
      <alignment vertical="top" shrinkToFit="1"/>
    </xf>
    <xf numFmtId="0" fontId="104" fillId="0" borderId="50" xfId="64" applyFont="1" applyBorder="1" applyAlignment="1">
      <alignment vertical="center" wrapText="1"/>
    </xf>
    <xf numFmtId="0" fontId="105" fillId="2" borderId="2" xfId="0" applyFont="1" applyFill="1" applyBorder="1" applyAlignment="1">
      <alignment horizontal="left" vertical="center"/>
    </xf>
    <xf numFmtId="0" fontId="87" fillId="5" borderId="2" xfId="0" applyFont="1" applyFill="1" applyBorder="1" applyAlignment="1">
      <alignment horizontal="center" vertical="center"/>
    </xf>
    <xf numFmtId="0" fontId="87" fillId="5" borderId="0" xfId="0" applyFont="1" applyFill="1" applyAlignment="1">
      <alignment vertical="center"/>
    </xf>
    <xf numFmtId="0" fontId="87" fillId="5" borderId="2" xfId="0" quotePrefix="1" applyFont="1" applyFill="1" applyBorder="1" applyAlignment="1">
      <alignment horizontal="center" vertical="center"/>
    </xf>
    <xf numFmtId="0" fontId="87" fillId="11" borderId="3" xfId="0" applyFont="1" applyFill="1" applyBorder="1" applyAlignment="1">
      <alignment horizontal="center" vertical="center"/>
    </xf>
    <xf numFmtId="0" fontId="105" fillId="12" borderId="2" xfId="0" applyFont="1" applyFill="1" applyBorder="1" applyAlignment="1">
      <alignment horizontal="left" vertical="center"/>
    </xf>
    <xf numFmtId="1" fontId="87" fillId="11" borderId="3" xfId="0" applyNumberFormat="1" applyFont="1" applyFill="1" applyBorder="1" applyAlignment="1">
      <alignment vertical="center"/>
    </xf>
    <xf numFmtId="1" fontId="87" fillId="11" borderId="3" xfId="0" applyNumberFormat="1" applyFont="1" applyFill="1" applyBorder="1" applyAlignment="1">
      <alignment horizontal="center" vertical="center"/>
    </xf>
    <xf numFmtId="0" fontId="87" fillId="26" borderId="0" xfId="0" applyFont="1" applyFill="1" applyAlignment="1">
      <alignment horizontal="center" vertical="center"/>
    </xf>
    <xf numFmtId="1" fontId="87" fillId="26" borderId="0" xfId="0" applyNumberFormat="1" applyFont="1" applyFill="1" applyAlignment="1">
      <alignment vertical="center"/>
    </xf>
    <xf numFmtId="1" fontId="87" fillId="26" borderId="0" xfId="0" applyNumberFormat="1" applyFont="1" applyFill="1" applyAlignment="1">
      <alignment horizontal="center" vertical="center"/>
    </xf>
    <xf numFmtId="1" fontId="10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1" fontId="26" fillId="2" borderId="11" xfId="0" applyNumberFormat="1" applyFont="1" applyFill="1" applyBorder="1" applyAlignment="1">
      <alignment horizontal="center" vertical="center"/>
    </xf>
    <xf numFmtId="2" fontId="29" fillId="2" borderId="14" xfId="0" applyNumberFormat="1" applyFont="1" applyFill="1" applyBorder="1" applyAlignment="1">
      <alignment horizontal="center" vertical="center"/>
    </xf>
    <xf numFmtId="1" fontId="54" fillId="0" borderId="11" xfId="1" applyNumberFormat="1" applyFont="1" applyBorder="1" applyAlignment="1">
      <alignment horizontal="center" vertical="center" wrapText="1"/>
    </xf>
    <xf numFmtId="0" fontId="26" fillId="5" borderId="14" xfId="2" applyFont="1" applyFill="1" applyBorder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29" fillId="0" borderId="14" xfId="2" quotePrefix="1" applyFont="1" applyBorder="1" applyAlignment="1">
      <alignment horizontal="center" vertical="center" wrapText="1"/>
    </xf>
    <xf numFmtId="0" fontId="54" fillId="0" borderId="14" xfId="2" quotePrefix="1" applyFont="1" applyBorder="1" applyAlignment="1">
      <alignment horizontal="center" vertical="center" wrapText="1"/>
    </xf>
    <xf numFmtId="1" fontId="55" fillId="3" borderId="14" xfId="2" applyNumberFormat="1" applyFont="1" applyFill="1" applyBorder="1" applyAlignment="1">
      <alignment horizontal="center" vertical="center" wrapText="1"/>
    </xf>
    <xf numFmtId="0" fontId="55" fillId="0" borderId="14" xfId="2" applyFont="1" applyBorder="1" applyAlignment="1">
      <alignment wrapText="1"/>
    </xf>
    <xf numFmtId="0" fontId="42" fillId="0" borderId="0" xfId="59" applyFont="1"/>
    <xf numFmtId="0" fontId="107" fillId="9" borderId="14" xfId="0" applyFont="1" applyFill="1" applyBorder="1" applyAlignment="1">
      <alignment vertical="center"/>
    </xf>
    <xf numFmtId="0" fontId="108" fillId="0" borderId="14" xfId="0" applyFont="1" applyBorder="1" applyAlignment="1">
      <alignment horizontal="center"/>
    </xf>
    <xf numFmtId="0" fontId="108" fillId="0" borderId="14" xfId="0" quotePrefix="1" applyFont="1" applyBorder="1" applyAlignment="1">
      <alignment horizontal="center"/>
    </xf>
    <xf numFmtId="16" fontId="108" fillId="0" borderId="14" xfId="0" quotePrefix="1" applyNumberFormat="1" applyFont="1" applyBorder="1" applyAlignment="1">
      <alignment horizontal="center"/>
    </xf>
    <xf numFmtId="0" fontId="82" fillId="0" borderId="0" xfId="59" applyFont="1" applyAlignment="1">
      <alignment vertical="center"/>
    </xf>
    <xf numFmtId="0" fontId="82" fillId="5" borderId="57" xfId="59" applyFont="1" applyFill="1" applyBorder="1" applyAlignment="1">
      <alignment horizontal="left" vertical="center"/>
    </xf>
    <xf numFmtId="14" fontId="82" fillId="27" borderId="57" xfId="59" applyNumberFormat="1" applyFont="1" applyFill="1" applyBorder="1" applyAlignment="1">
      <alignment horizontal="center" vertical="center"/>
    </xf>
    <xf numFmtId="0" fontId="82" fillId="0" borderId="6" xfId="59" applyFont="1" applyBorder="1" applyAlignment="1">
      <alignment horizontal="center" vertical="center"/>
    </xf>
    <xf numFmtId="0" fontId="82" fillId="27" borderId="57" xfId="59" applyFont="1" applyFill="1" applyBorder="1" applyAlignment="1">
      <alignment horizontal="center" vertical="center"/>
    </xf>
    <xf numFmtId="0" fontId="82" fillId="0" borderId="0" xfId="59" applyFont="1" applyAlignment="1">
      <alignment horizontal="left" vertical="center"/>
    </xf>
    <xf numFmtId="0" fontId="82" fillId="0" borderId="0" xfId="59" applyFont="1" applyAlignment="1">
      <alignment horizontal="center" vertical="center"/>
    </xf>
    <xf numFmtId="0" fontId="0" fillId="0" borderId="26" xfId="0" applyBorder="1"/>
    <xf numFmtId="0" fontId="42" fillId="0" borderId="24" xfId="59" applyFont="1" applyBorder="1"/>
    <xf numFmtId="0" fontId="43" fillId="5" borderId="57" xfId="59" applyFont="1" applyFill="1" applyBorder="1" applyAlignment="1">
      <alignment horizontal="center" vertical="center"/>
    </xf>
    <xf numFmtId="0" fontId="43" fillId="5" borderId="57" xfId="59" applyFont="1" applyFill="1" applyBorder="1" applyAlignment="1">
      <alignment horizontal="center" vertical="center" wrapText="1"/>
    </xf>
    <xf numFmtId="0" fontId="82" fillId="0" borderId="57" xfId="59" applyFont="1" applyBorder="1" applyAlignment="1">
      <alignment horizontal="center" vertical="center"/>
    </xf>
    <xf numFmtId="0" fontId="82" fillId="0" borderId="57" xfId="59" applyFont="1" applyBorder="1" applyAlignment="1">
      <alignment horizontal="center" vertical="center" wrapText="1"/>
    </xf>
    <xf numFmtId="0" fontId="82" fillId="0" borderId="0" xfId="59" applyFont="1" applyAlignment="1">
      <alignment horizontal="left" vertical="center" wrapText="1"/>
    </xf>
    <xf numFmtId="0" fontId="82" fillId="0" borderId="0" xfId="0" applyFont="1" applyAlignment="1">
      <alignment vertical="center"/>
    </xf>
    <xf numFmtId="0" fontId="82" fillId="0" borderId="0" xfId="59" applyFont="1" applyAlignment="1">
      <alignment horizontal="center" vertical="top"/>
    </xf>
    <xf numFmtId="0" fontId="42" fillId="0" borderId="0" xfId="59" applyFont="1" applyAlignment="1">
      <alignment vertical="center"/>
    </xf>
    <xf numFmtId="0" fontId="109" fillId="0" borderId="0" xfId="2" applyFont="1" applyAlignment="1">
      <alignment vertical="center"/>
    </xf>
    <xf numFmtId="0" fontId="111" fillId="0" borderId="0" xfId="2" applyFont="1" applyAlignment="1">
      <alignment vertical="center"/>
    </xf>
    <xf numFmtId="0" fontId="109" fillId="0" borderId="0" xfId="2" applyFont="1" applyAlignment="1">
      <alignment horizontal="left" vertical="center"/>
    </xf>
    <xf numFmtId="0" fontId="78" fillId="0" borderId="0" xfId="72" applyAlignment="1">
      <alignment horizontal="left" vertical="top"/>
    </xf>
    <xf numFmtId="1" fontId="94" fillId="0" borderId="14" xfId="0" applyNumberFormat="1" applyFont="1" applyBorder="1" applyAlignment="1">
      <alignment horizontal="center" vertical="center" wrapText="1"/>
    </xf>
    <xf numFmtId="0" fontId="58" fillId="5" borderId="2" xfId="0" quotePrefix="1" applyFont="1" applyFill="1" applyBorder="1" applyAlignment="1">
      <alignment horizontal="center" vertical="center"/>
    </xf>
    <xf numFmtId="0" fontId="58" fillId="5" borderId="2" xfId="0" applyFont="1" applyFill="1" applyBorder="1" applyAlignment="1">
      <alignment horizontal="center" vertical="center"/>
    </xf>
    <xf numFmtId="0" fontId="58" fillId="2" borderId="3" xfId="0" applyFont="1" applyFill="1" applyBorder="1" applyAlignment="1">
      <alignment horizontal="center" vertical="center"/>
    </xf>
    <xf numFmtId="3" fontId="58" fillId="2" borderId="3" xfId="0" applyNumberFormat="1" applyFont="1" applyFill="1" applyBorder="1" applyAlignment="1">
      <alignment horizontal="center" vertical="center"/>
    </xf>
    <xf numFmtId="1" fontId="58" fillId="26" borderId="0" xfId="0" applyNumberFormat="1" applyFont="1" applyFill="1" applyAlignment="1">
      <alignment horizontal="center" vertical="center"/>
    </xf>
    <xf numFmtId="1" fontId="58" fillId="26" borderId="2" xfId="0" applyNumberFormat="1" applyFont="1" applyFill="1" applyBorder="1" applyAlignment="1">
      <alignment horizontal="center" vertical="center"/>
    </xf>
    <xf numFmtId="1" fontId="58" fillId="11" borderId="3" xfId="0" applyNumberFormat="1" applyFont="1" applyFill="1" applyBorder="1" applyAlignment="1">
      <alignment horizontal="center" vertical="center"/>
    </xf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horizontal="right" vertical="center"/>
    </xf>
    <xf numFmtId="0" fontId="57" fillId="2" borderId="0" xfId="0" applyFont="1" applyFill="1" applyAlignment="1">
      <alignment vertical="center"/>
    </xf>
    <xf numFmtId="0" fontId="58" fillId="0" borderId="2" xfId="0" applyFont="1" applyBorder="1" applyAlignment="1">
      <alignment horizontal="right" vertical="center"/>
    </xf>
    <xf numFmtId="0" fontId="58" fillId="2" borderId="2" xfId="0" applyFont="1" applyFill="1" applyBorder="1" applyAlignment="1">
      <alignment horizontal="right" vertical="center"/>
    </xf>
    <xf numFmtId="1" fontId="58" fillId="11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8" fillId="11" borderId="0" xfId="0" applyFont="1" applyFill="1" applyAlignment="1">
      <alignment horizontal="left" vertical="center"/>
    </xf>
    <xf numFmtId="0" fontId="58" fillId="11" borderId="0" xfId="0" applyFont="1" applyFill="1" applyAlignment="1">
      <alignment horizontal="center" vertical="center"/>
    </xf>
    <xf numFmtId="1" fontId="58" fillId="11" borderId="0" xfId="0" applyNumberFormat="1" applyFont="1" applyFill="1" applyAlignment="1">
      <alignment horizontal="right" vertical="center"/>
    </xf>
    <xf numFmtId="1" fontId="29" fillId="0" borderId="14" xfId="0" applyNumberFormat="1" applyFont="1" applyBorder="1" applyAlignment="1">
      <alignment horizontal="center" vertical="center" wrapText="1"/>
    </xf>
    <xf numFmtId="2" fontId="29" fillId="0" borderId="14" xfId="0" applyNumberFormat="1" applyFont="1" applyBorder="1" applyAlignment="1">
      <alignment horizontal="center" vertical="center" wrapText="1"/>
    </xf>
    <xf numFmtId="175" fontId="29" fillId="0" borderId="14" xfId="0" applyNumberFormat="1" applyFont="1" applyBorder="1" applyAlignment="1">
      <alignment horizontal="center" vertical="center" wrapText="1"/>
    </xf>
    <xf numFmtId="1" fontId="31" fillId="0" borderId="11" xfId="1" applyNumberFormat="1" applyFont="1" applyBorder="1" applyAlignment="1">
      <alignment horizontal="center" vertical="center" wrapText="1"/>
    </xf>
    <xf numFmtId="1" fontId="120" fillId="0" borderId="14" xfId="1" applyNumberFormat="1" applyFont="1" applyBorder="1" applyAlignment="1">
      <alignment horizontal="center" vertical="center" wrapText="1"/>
    </xf>
    <xf numFmtId="0" fontId="87" fillId="0" borderId="11" xfId="0" quotePrefix="1" applyFont="1" applyBorder="1" applyAlignment="1">
      <alignment horizontal="center" vertical="center"/>
    </xf>
    <xf numFmtId="12" fontId="87" fillId="0" borderId="14" xfId="0" quotePrefix="1" applyNumberFormat="1" applyFont="1" applyBorder="1" applyAlignment="1">
      <alignment horizontal="center" vertical="center" wrapText="1"/>
    </xf>
    <xf numFmtId="0" fontId="82" fillId="27" borderId="57" xfId="59" applyFont="1" applyFill="1" applyBorder="1" applyAlignment="1">
      <alignment horizontal="left" vertical="center"/>
    </xf>
    <xf numFmtId="0" fontId="29" fillId="2" borderId="14" xfId="0" applyFont="1" applyFill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1" fontId="55" fillId="3" borderId="14" xfId="2" applyNumberFormat="1" applyFont="1" applyFill="1" applyBorder="1" applyAlignment="1">
      <alignment vertical="center" wrapText="1"/>
    </xf>
    <xf numFmtId="0" fontId="58" fillId="0" borderId="0" xfId="68" applyFont="1" applyAlignment="1">
      <alignment horizontal="center" vertical="center"/>
    </xf>
    <xf numFmtId="0" fontId="89" fillId="17" borderId="0" xfId="0" applyFont="1" applyFill="1" applyAlignment="1">
      <alignment horizontal="center" vertical="center"/>
    </xf>
    <xf numFmtId="0" fontId="114" fillId="28" borderId="14" xfId="72" applyFont="1" applyFill="1" applyBorder="1" applyAlignment="1">
      <alignment horizontal="center" vertical="center" wrapText="1"/>
    </xf>
    <xf numFmtId="0" fontId="117" fillId="28" borderId="14" xfId="72" applyFont="1" applyFill="1" applyBorder="1" applyAlignment="1">
      <alignment horizontal="center" vertical="center" wrapText="1"/>
    </xf>
    <xf numFmtId="0" fontId="112" fillId="9" borderId="14" xfId="72" applyFont="1" applyFill="1" applyBorder="1" applyAlignment="1">
      <alignment horizontal="left" vertical="center" wrapText="1"/>
    </xf>
    <xf numFmtId="0" fontId="116" fillId="0" borderId="14" xfId="72" applyFont="1" applyBorder="1" applyAlignment="1">
      <alignment horizontal="left" vertical="center"/>
    </xf>
    <xf numFmtId="0" fontId="113" fillId="0" borderId="14" xfId="72" applyFont="1" applyBorder="1" applyAlignment="1">
      <alignment horizontal="left" vertical="center"/>
    </xf>
    <xf numFmtId="0" fontId="114" fillId="28" borderId="14" xfId="72" applyFont="1" applyFill="1" applyBorder="1" applyAlignment="1">
      <alignment horizontal="left" vertical="center"/>
    </xf>
    <xf numFmtId="0" fontId="114" fillId="28" borderId="14" xfId="72" applyFont="1" applyFill="1" applyBorder="1" applyAlignment="1">
      <alignment horizontal="left" vertical="center" wrapText="1"/>
    </xf>
    <xf numFmtId="0" fontId="117" fillId="28" borderId="14" xfId="72" applyFont="1" applyFill="1" applyBorder="1" applyAlignment="1">
      <alignment horizontal="left" vertical="center"/>
    </xf>
    <xf numFmtId="0" fontId="117" fillId="28" borderId="14" xfId="72" applyFont="1" applyFill="1" applyBorder="1" applyAlignment="1">
      <alignment horizontal="left" vertical="center" wrapText="1"/>
    </xf>
    <xf numFmtId="0" fontId="13" fillId="0" borderId="14" xfId="72" applyFont="1" applyBorder="1" applyAlignment="1">
      <alignment horizontal="left" vertical="center" wrapText="1"/>
    </xf>
    <xf numFmtId="0" fontId="116" fillId="0" borderId="14" xfId="72" applyFont="1" applyBorder="1" applyAlignment="1">
      <alignment horizontal="left" vertical="center" wrapText="1"/>
    </xf>
    <xf numFmtId="2" fontId="121" fillId="0" borderId="14" xfId="72" applyNumberFormat="1" applyFont="1" applyBorder="1" applyAlignment="1">
      <alignment horizontal="center" vertical="center" shrinkToFit="1"/>
    </xf>
    <xf numFmtId="2" fontId="121" fillId="24" borderId="14" xfId="72" applyNumberFormat="1" applyFont="1" applyFill="1" applyBorder="1" applyAlignment="1">
      <alignment horizontal="center" vertical="center" shrinkToFit="1"/>
    </xf>
    <xf numFmtId="0" fontId="78" fillId="0" borderId="0" xfId="72" applyAlignment="1">
      <alignment horizontal="center" vertical="top"/>
    </xf>
    <xf numFmtId="0" fontId="122" fillId="21" borderId="14" xfId="72" applyFont="1" applyFill="1" applyBorder="1" applyAlignment="1">
      <alignment horizontal="left" vertical="center" wrapText="1"/>
    </xf>
    <xf numFmtId="0" fontId="122" fillId="21" borderId="14" xfId="72" applyFont="1" applyFill="1" applyBorder="1" applyAlignment="1">
      <alignment horizontal="center" vertical="center" wrapText="1"/>
    </xf>
    <xf numFmtId="0" fontId="122" fillId="22" borderId="14" xfId="72" applyFont="1" applyFill="1" applyBorder="1" applyAlignment="1">
      <alignment horizontal="center" vertical="center" wrapText="1"/>
    </xf>
    <xf numFmtId="0" fontId="122" fillId="23" borderId="14" xfId="72" applyFont="1" applyFill="1" applyBorder="1" applyAlignment="1">
      <alignment horizontal="center" vertical="center" wrapText="1"/>
    </xf>
    <xf numFmtId="0" fontId="124" fillId="5" borderId="8" xfId="0" applyFont="1" applyFill="1" applyBorder="1" applyAlignment="1">
      <alignment horizontal="center" vertical="center"/>
    </xf>
    <xf numFmtId="0" fontId="124" fillId="5" borderId="9" xfId="0" applyFont="1" applyFill="1" applyBorder="1" applyAlignment="1">
      <alignment horizontal="center" vertical="center"/>
    </xf>
    <xf numFmtId="0" fontId="124" fillId="5" borderId="8" xfId="0" applyFont="1" applyFill="1" applyBorder="1" applyAlignment="1">
      <alignment horizontal="center" vertical="center" wrapText="1"/>
    </xf>
    <xf numFmtId="1" fontId="53" fillId="2" borderId="11" xfId="0" applyNumberFormat="1" applyFont="1" applyFill="1" applyBorder="1" applyAlignment="1">
      <alignment horizontal="center" vertical="center" wrapText="1"/>
    </xf>
    <xf numFmtId="1" fontId="120" fillId="0" borderId="11" xfId="1" applyNumberFormat="1" applyFont="1" applyBorder="1" applyAlignment="1">
      <alignment horizontal="center" vertical="center" wrapText="1"/>
    </xf>
    <xf numFmtId="1" fontId="26" fillId="5" borderId="14" xfId="2" applyNumberFormat="1" applyFont="1" applyFill="1" applyBorder="1" applyAlignment="1">
      <alignment horizontal="center" vertical="center" wrapText="1"/>
    </xf>
    <xf numFmtId="0" fontId="26" fillId="0" borderId="14" xfId="2" applyFont="1" applyBorder="1" applyAlignment="1">
      <alignment horizontal="center"/>
    </xf>
    <xf numFmtId="0" fontId="55" fillId="5" borderId="15" xfId="2" applyFont="1" applyFill="1" applyBorder="1" applyAlignment="1">
      <alignment horizontal="center" vertical="center" wrapText="1"/>
    </xf>
    <xf numFmtId="1" fontId="55" fillId="3" borderId="59" xfId="2" applyNumberFormat="1" applyFont="1" applyFill="1" applyBorder="1" applyAlignment="1">
      <alignment horizontal="center" vertical="center" wrapText="1"/>
    </xf>
    <xf numFmtId="1" fontId="55" fillId="3" borderId="11" xfId="2" applyNumberFormat="1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12" fontId="58" fillId="0" borderId="15" xfId="0" quotePrefix="1" applyNumberFormat="1" applyFont="1" applyBorder="1" applyAlignment="1">
      <alignment horizontal="center" vertical="center" wrapText="1"/>
    </xf>
    <xf numFmtId="12" fontId="58" fillId="0" borderId="12" xfId="0" quotePrefix="1" applyNumberFormat="1" applyFont="1" applyBorder="1" applyAlignment="1">
      <alignment horizontal="center" vertical="center" wrapText="1"/>
    </xf>
    <xf numFmtId="12" fontId="58" fillId="0" borderId="13" xfId="0" quotePrefix="1" applyNumberFormat="1" applyFont="1" applyBorder="1" applyAlignment="1">
      <alignment horizontal="center" vertical="center" wrapText="1"/>
    </xf>
    <xf numFmtId="0" fontId="58" fillId="9" borderId="47" xfId="0" applyFont="1" applyFill="1" applyBorder="1" applyAlignment="1">
      <alignment horizontal="center" vertical="center" wrapText="1"/>
    </xf>
    <xf numFmtId="0" fontId="58" fillId="9" borderId="30" xfId="0" applyFont="1" applyFill="1" applyBorder="1" applyAlignment="1">
      <alignment horizontal="center" vertical="center" wrapText="1"/>
    </xf>
    <xf numFmtId="0" fontId="58" fillId="9" borderId="58" xfId="0" applyFont="1" applyFill="1" applyBorder="1" applyAlignment="1">
      <alignment horizontal="center" vertical="center" wrapText="1"/>
    </xf>
    <xf numFmtId="0" fontId="58" fillId="9" borderId="49" xfId="0" applyFont="1" applyFill="1" applyBorder="1" applyAlignment="1">
      <alignment horizontal="center" vertical="center" wrapText="1"/>
    </xf>
    <xf numFmtId="0" fontId="53" fillId="2" borderId="47" xfId="0" quotePrefix="1" applyFont="1" applyFill="1" applyBorder="1" applyAlignment="1">
      <alignment horizontal="center" vertical="center" wrapText="1"/>
    </xf>
    <xf numFmtId="0" fontId="53" fillId="2" borderId="29" xfId="0" quotePrefix="1" applyFont="1" applyFill="1" applyBorder="1" applyAlignment="1">
      <alignment horizontal="center" vertical="center" wrapText="1"/>
    </xf>
    <xf numFmtId="0" fontId="53" fillId="2" borderId="30" xfId="0" quotePrefix="1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87" fillId="3" borderId="23" xfId="0" applyFont="1" applyFill="1" applyBorder="1" applyAlignment="1">
      <alignment horizontal="center" vertical="center" wrapText="1"/>
    </xf>
    <xf numFmtId="0" fontId="87" fillId="3" borderId="24" xfId="0" applyFont="1" applyFill="1" applyBorder="1" applyAlignment="1">
      <alignment horizontal="center" vertical="center" wrapText="1"/>
    </xf>
    <xf numFmtId="0" fontId="87" fillId="3" borderId="25" xfId="0" applyFont="1" applyFill="1" applyBorder="1" applyAlignment="1">
      <alignment horizontal="center" vertical="center" wrapText="1"/>
    </xf>
    <xf numFmtId="0" fontId="87" fillId="3" borderId="26" xfId="0" applyFont="1" applyFill="1" applyBorder="1" applyAlignment="1">
      <alignment horizontal="center" vertical="center" wrapText="1"/>
    </xf>
    <xf numFmtId="0" fontId="87" fillId="3" borderId="0" xfId="0" applyFont="1" applyFill="1" applyAlignment="1">
      <alignment horizontal="center" vertical="center" wrapText="1"/>
    </xf>
    <xf numFmtId="0" fontId="87" fillId="3" borderId="27" xfId="0" applyFont="1" applyFill="1" applyBorder="1" applyAlignment="1">
      <alignment horizontal="center" vertical="center" wrapText="1"/>
    </xf>
    <xf numFmtId="0" fontId="87" fillId="3" borderId="31" xfId="0" applyFont="1" applyFill="1" applyBorder="1" applyAlignment="1">
      <alignment horizontal="center" vertical="center" wrapText="1"/>
    </xf>
    <xf numFmtId="0" fontId="87" fillId="3" borderId="28" xfId="0" applyFont="1" applyFill="1" applyBorder="1" applyAlignment="1">
      <alignment horizontal="center" vertical="center" wrapText="1"/>
    </xf>
    <xf numFmtId="0" fontId="87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124" fillId="5" borderId="5" xfId="0" applyFont="1" applyFill="1" applyBorder="1" applyAlignment="1">
      <alignment horizontal="center" vertical="center"/>
    </xf>
    <xf numFmtId="0" fontId="124" fillId="5" borderId="6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8" fillId="3" borderId="0" xfId="0" applyFont="1" applyFill="1" applyAlignment="1">
      <alignment horizontal="left" vertical="center" wrapText="1"/>
    </xf>
    <xf numFmtId="0" fontId="58" fillId="3" borderId="27" xfId="0" applyFont="1" applyFill="1" applyBorder="1" applyAlignment="1">
      <alignment horizontal="left" vertical="center" wrapText="1"/>
    </xf>
    <xf numFmtId="0" fontId="58" fillId="20" borderId="16" xfId="0" applyFont="1" applyFill="1" applyBorder="1" applyAlignment="1">
      <alignment horizontal="center" vertical="center"/>
    </xf>
    <xf numFmtId="0" fontId="58" fillId="20" borderId="19" xfId="0" applyFont="1" applyFill="1" applyBorder="1" applyAlignment="1">
      <alignment horizontal="center" vertical="center"/>
    </xf>
    <xf numFmtId="0" fontId="58" fillId="20" borderId="17" xfId="0" applyFont="1" applyFill="1" applyBorder="1" applyAlignment="1">
      <alignment horizontal="center" vertical="center"/>
    </xf>
    <xf numFmtId="0" fontId="124" fillId="5" borderId="6" xfId="0" applyFont="1" applyFill="1" applyBorder="1" applyAlignment="1">
      <alignment horizontal="center" vertical="center" wrapText="1"/>
    </xf>
    <xf numFmtId="0" fontId="124" fillId="5" borderId="7" xfId="0" applyFont="1" applyFill="1" applyBorder="1" applyAlignment="1">
      <alignment horizontal="center" vertical="center" wrapText="1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83" fillId="0" borderId="0" xfId="0" applyFont="1" applyAlignment="1">
      <alignment horizontal="left" vertical="center" wrapText="1"/>
    </xf>
    <xf numFmtId="0" fontId="87" fillId="0" borderId="15" xfId="0" applyFont="1" applyBorder="1" applyAlignment="1">
      <alignment horizontal="center" vertical="center"/>
    </xf>
    <xf numFmtId="0" fontId="87" fillId="0" borderId="13" xfId="0" applyFont="1" applyBorder="1" applyAlignment="1">
      <alignment horizontal="center" vertical="center"/>
    </xf>
    <xf numFmtId="0" fontId="87" fillId="0" borderId="15" xfId="0" applyFont="1" applyBorder="1" applyAlignment="1">
      <alignment horizontal="center" vertical="center" wrapText="1"/>
    </xf>
    <xf numFmtId="0" fontId="87" fillId="0" borderId="12" xfId="0" applyFont="1" applyBorder="1" applyAlignment="1">
      <alignment horizontal="center" vertical="center" wrapText="1"/>
    </xf>
    <xf numFmtId="0" fontId="87" fillId="0" borderId="13" xfId="0" applyFont="1" applyBorder="1" applyAlignment="1">
      <alignment horizontal="center" vertical="center" wrapText="1"/>
    </xf>
    <xf numFmtId="1" fontId="86" fillId="2" borderId="14" xfId="0" applyNumberFormat="1" applyFont="1" applyFill="1" applyBorder="1" applyAlignment="1">
      <alignment horizontal="center" vertical="center" wrapText="1"/>
    </xf>
    <xf numFmtId="0" fontId="86" fillId="2" borderId="15" xfId="0" quotePrefix="1" applyFont="1" applyFill="1" applyBorder="1" applyAlignment="1">
      <alignment horizontal="center" vertical="center" wrapText="1"/>
    </xf>
    <xf numFmtId="0" fontId="86" fillId="2" borderId="12" xfId="0" quotePrefix="1" applyFont="1" applyFill="1" applyBorder="1" applyAlignment="1">
      <alignment horizontal="center" vertical="center" wrapText="1"/>
    </xf>
    <xf numFmtId="0" fontId="86" fillId="2" borderId="13" xfId="0" quotePrefix="1" applyFont="1" applyFill="1" applyBorder="1" applyAlignment="1">
      <alignment horizontal="center" vertical="center" wrapText="1"/>
    </xf>
    <xf numFmtId="0" fontId="87" fillId="3" borderId="15" xfId="0" applyFont="1" applyFill="1" applyBorder="1" applyAlignment="1">
      <alignment horizontal="center" vertical="center" wrapText="1"/>
    </xf>
    <xf numFmtId="0" fontId="87" fillId="3" borderId="12" xfId="0" applyFont="1" applyFill="1" applyBorder="1" applyAlignment="1">
      <alignment horizontal="center" vertical="center" wrapText="1"/>
    </xf>
    <xf numFmtId="0" fontId="87" fillId="3" borderId="29" xfId="0" applyFont="1" applyFill="1" applyBorder="1" applyAlignment="1">
      <alignment horizontal="center" vertical="center" wrapText="1"/>
    </xf>
    <xf numFmtId="0" fontId="87" fillId="3" borderId="30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1" fontId="26" fillId="0" borderId="15" xfId="1" applyNumberFormat="1" applyFont="1" applyBorder="1" applyAlignment="1">
      <alignment horizontal="center" vertical="center" wrapText="1"/>
    </xf>
    <xf numFmtId="1" fontId="26" fillId="0" borderId="13" xfId="1" applyNumberFormat="1" applyFont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86" fillId="9" borderId="14" xfId="0" applyFont="1" applyFill="1" applyBorder="1" applyAlignment="1">
      <alignment horizontal="left" vertical="center" wrapText="1"/>
    </xf>
    <xf numFmtId="0" fontId="29" fillId="2" borderId="14" xfId="0" applyFont="1" applyFill="1" applyBorder="1" applyAlignment="1">
      <alignment horizontal="center" vertical="center"/>
    </xf>
    <xf numFmtId="0" fontId="86" fillId="2" borderId="15" xfId="0" applyFont="1" applyFill="1" applyBorder="1" applyAlignment="1">
      <alignment horizontal="center" vertical="center" wrapText="1"/>
    </xf>
    <xf numFmtId="0" fontId="86" fillId="2" borderId="13" xfId="0" applyFont="1" applyFill="1" applyBorder="1" applyAlignment="1">
      <alignment horizontal="center" vertical="center" wrapText="1"/>
    </xf>
    <xf numFmtId="0" fontId="87" fillId="3" borderId="13" xfId="0" applyFont="1" applyFill="1" applyBorder="1" applyAlignment="1">
      <alignment horizontal="center" vertical="center" wrapText="1"/>
    </xf>
    <xf numFmtId="1" fontId="94" fillId="0" borderId="15" xfId="0" applyNumberFormat="1" applyFont="1" applyBorder="1" applyAlignment="1">
      <alignment horizontal="center" vertical="center" wrapText="1"/>
    </xf>
    <xf numFmtId="1" fontId="94" fillId="0" borderId="12" xfId="0" applyNumberFormat="1" applyFont="1" applyBorder="1" applyAlignment="1">
      <alignment horizontal="center" vertical="center" wrapText="1"/>
    </xf>
    <xf numFmtId="1" fontId="94" fillId="0" borderId="13" xfId="0" applyNumberFormat="1" applyFont="1" applyBorder="1" applyAlignment="1">
      <alignment horizontal="center" vertical="center" wrapText="1"/>
    </xf>
    <xf numFmtId="0" fontId="58" fillId="20" borderId="12" xfId="0" applyFont="1" applyFill="1" applyBorder="1" applyAlignment="1">
      <alignment horizontal="center" vertical="center"/>
    </xf>
    <xf numFmtId="0" fontId="58" fillId="20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7" fillId="21" borderId="53" xfId="64" applyFont="1" applyFill="1" applyBorder="1" applyAlignment="1">
      <alignment horizontal="left" vertical="center" wrapText="1"/>
    </xf>
    <xf numFmtId="0" fontId="97" fillId="21" borderId="54" xfId="64" applyFont="1" applyFill="1" applyBorder="1" applyAlignment="1">
      <alignment horizontal="left" vertical="center" wrapText="1"/>
    </xf>
    <xf numFmtId="0" fontId="96" fillId="25" borderId="50" xfId="64" applyFont="1" applyFill="1" applyBorder="1" applyAlignment="1">
      <alignment horizontal="center" vertical="top" wrapText="1"/>
    </xf>
    <xf numFmtId="0" fontId="95" fillId="25" borderId="51" xfId="64" applyFont="1" applyFill="1" applyBorder="1" applyAlignment="1">
      <alignment horizontal="center" vertical="top" wrapText="1"/>
    </xf>
    <xf numFmtId="0" fontId="97" fillId="23" borderId="55" xfId="64" applyFont="1" applyFill="1" applyBorder="1" applyAlignment="1">
      <alignment horizontal="center" vertical="center" wrapText="1"/>
    </xf>
    <xf numFmtId="0" fontId="97" fillId="23" borderId="56" xfId="64" applyFont="1" applyFill="1" applyBorder="1" applyAlignment="1">
      <alignment horizontal="center" vertical="center" wrapText="1"/>
    </xf>
    <xf numFmtId="0" fontId="43" fillId="5" borderId="57" xfId="59" applyFont="1" applyFill="1" applyBorder="1" applyAlignment="1">
      <alignment horizontal="center" vertical="center"/>
    </xf>
    <xf numFmtId="0" fontId="82" fillId="5" borderId="57" xfId="59" applyFont="1" applyFill="1" applyBorder="1" applyAlignment="1">
      <alignment horizontal="left" vertical="center"/>
    </xf>
    <xf numFmtId="0" fontId="82" fillId="0" borderId="6" xfId="59" applyFont="1" applyBorder="1" applyAlignment="1">
      <alignment vertical="center"/>
    </xf>
    <xf numFmtId="0" fontId="82" fillId="0" borderId="6" xfId="59" applyFont="1" applyBorder="1" applyAlignment="1">
      <alignment horizontal="left" vertical="center"/>
    </xf>
    <xf numFmtId="0" fontId="82" fillId="0" borderId="57" xfId="59" applyFont="1" applyBorder="1" applyAlignment="1">
      <alignment horizontal="left" vertical="center" wrapText="1"/>
    </xf>
    <xf numFmtId="0" fontId="82" fillId="0" borderId="0" xfId="59" applyFont="1" applyAlignment="1">
      <alignment horizontal="left" vertical="center" wrapText="1"/>
    </xf>
    <xf numFmtId="0" fontId="82" fillId="0" borderId="57" xfId="59" applyFont="1" applyBorder="1" applyAlignment="1">
      <alignment horizontal="center" vertical="center"/>
    </xf>
    <xf numFmtId="0" fontId="82" fillId="0" borderId="5" xfId="59" applyFont="1" applyBorder="1" applyAlignment="1">
      <alignment vertical="center" wrapText="1"/>
    </xf>
    <xf numFmtId="0" fontId="82" fillId="0" borderId="6" xfId="59" applyFont="1" applyBorder="1" applyAlignment="1">
      <alignment vertical="center" wrapText="1"/>
    </xf>
    <xf numFmtId="0" fontId="82" fillId="0" borderId="7" xfId="59" applyFont="1" applyBorder="1" applyAlignment="1">
      <alignment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1" xfId="71" xr:uid="{4EB23F59-3DE3-4967-88E0-292E78989A9D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Normal 9 3" xfId="72" xr:uid="{AA58FBCD-6163-4170-8B04-2D3272FDDBB7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andaard 6" xfId="70" xr:uid="{C17968DA-DF86-4C86-BEBC-7A4FCC649938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sharedStrings" Target="sharedStrings.xml"/><Relationship Id="rId47" Type="http://schemas.microsoft.com/office/2017/06/relationships/rdRichValueTypes" Target="richData/rdRichValueType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theme" Target="theme/theme1.xml"/><Relationship Id="rId45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sheetMetadata" Target="metadata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microsoft.com/office/2017/06/relationships/rdRichValueStructure" Target="richData/rdrichvaluestructure.xml"/><Relationship Id="rId20" Type="http://schemas.openxmlformats.org/officeDocument/2006/relationships/externalLink" Target="externalLinks/externalLink10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119945</xdr:colOff>
      <xdr:row>86</xdr:row>
      <xdr:rowOff>89607</xdr:rowOff>
    </xdr:from>
    <xdr:to>
      <xdr:col>5</xdr:col>
      <xdr:colOff>1582503</xdr:colOff>
      <xdr:row>90</xdr:row>
      <xdr:rowOff>269823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A91F2A-2921-4787-9721-A9F456D99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908" y="150396459"/>
          <a:ext cx="11027833" cy="6412622"/>
        </a:xfrm>
        <a:prstGeom prst="rect">
          <a:avLst/>
        </a:prstGeom>
      </xdr:spPr>
    </xdr:pic>
    <xdr:clientData/>
  </xdr:twoCellAnchor>
  <xdr:twoCellAnchor editAs="oneCell">
    <xdr:from>
      <xdr:col>11</xdr:col>
      <xdr:colOff>638174</xdr:colOff>
      <xdr:row>66</xdr:row>
      <xdr:rowOff>214312</xdr:rowOff>
    </xdr:from>
    <xdr:to>
      <xdr:col>15</xdr:col>
      <xdr:colOff>1924416</xdr:colOff>
      <xdr:row>69</xdr:row>
      <xdr:rowOff>1684894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983A60-1624-46BE-A4EF-4E559CCC9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11987" y="122181937"/>
          <a:ext cx="5786804" cy="4423332"/>
        </a:xfrm>
        <a:prstGeom prst="rect">
          <a:avLst/>
        </a:prstGeom>
      </xdr:spPr>
    </xdr:pic>
    <xdr:clientData/>
  </xdr:twoCellAnchor>
  <xdr:twoCellAnchor editAs="oneCell">
    <xdr:from>
      <xdr:col>9</xdr:col>
      <xdr:colOff>904874</xdr:colOff>
      <xdr:row>67</xdr:row>
      <xdr:rowOff>0</xdr:rowOff>
    </xdr:from>
    <xdr:to>
      <xdr:col>10</xdr:col>
      <xdr:colOff>1098049</xdr:colOff>
      <xdr:row>69</xdr:row>
      <xdr:rowOff>692150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8DEE67-ABE6-4F58-B382-0F5DEE7E0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16374" y="123429713"/>
          <a:ext cx="2002925" cy="2216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4905375</xdr:colOff>
      <xdr:row>23</xdr:row>
      <xdr:rowOff>463856</xdr:rowOff>
    </xdr:from>
    <xdr:ext cx="6324929" cy="3417584"/>
    <xdr:pic>
      <xdr:nvPicPr>
        <xdr:cNvPr id="11" name="Picture 10">
          <a:extLst>
            <a:ext uri="{FF2B5EF4-FFF2-40B4-BE49-F238E27FC236}">
              <a16:creationId xmlns:a16="http://schemas.microsoft.com/office/drawing/2014/main" id="{2AF8AFBB-0DB6-43E7-98D6-EE3497731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1335861" y="43825308"/>
          <a:ext cx="3417584" cy="6324929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35</xdr:row>
      <xdr:rowOff>1319214</xdr:rowOff>
    </xdr:from>
    <xdr:to>
      <xdr:col>2</xdr:col>
      <xdr:colOff>0</xdr:colOff>
      <xdr:row>35</xdr:row>
      <xdr:rowOff>4138613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6ABC9FD-56D4-42E5-85D1-AEF5C6C6F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3450" y="81186339"/>
          <a:ext cx="0" cy="2819399"/>
        </a:xfrm>
        <a:prstGeom prst="rect">
          <a:avLst/>
        </a:prstGeom>
      </xdr:spPr>
    </xdr:pic>
    <xdr:clientData/>
  </xdr:twoCellAnchor>
  <xdr:twoCellAnchor editAs="oneCell">
    <xdr:from>
      <xdr:col>1</xdr:col>
      <xdr:colOff>5000625</xdr:colOff>
      <xdr:row>43</xdr:row>
      <xdr:rowOff>154592</xdr:rowOff>
    </xdr:from>
    <xdr:to>
      <xdr:col>1</xdr:col>
      <xdr:colOff>12121934</xdr:colOff>
      <xdr:row>43</xdr:row>
      <xdr:rowOff>4000500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BB10CE3-1574-454A-8B8D-DD085310D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77438" y="88308467"/>
          <a:ext cx="7121309" cy="3845908"/>
        </a:xfrm>
        <a:prstGeom prst="rect">
          <a:avLst/>
        </a:prstGeom>
      </xdr:spPr>
    </xdr:pic>
    <xdr:clientData/>
  </xdr:twoCellAnchor>
  <xdr:oneCellAnchor>
    <xdr:from>
      <xdr:col>1</xdr:col>
      <xdr:colOff>4976812</xdr:colOff>
      <xdr:row>37</xdr:row>
      <xdr:rowOff>278569</xdr:rowOff>
    </xdr:from>
    <xdr:ext cx="6037332" cy="3579056"/>
    <xdr:pic>
      <xdr:nvPicPr>
        <xdr:cNvPr id="16" name="Picture 15">
          <a:extLst>
            <a:ext uri="{FF2B5EF4-FFF2-40B4-BE49-F238E27FC236}">
              <a16:creationId xmlns:a16="http://schemas.microsoft.com/office/drawing/2014/main" id="{C1522B26-6BEC-4074-926D-89DFE06C6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53625" y="75383194"/>
          <a:ext cx="6037332" cy="3579056"/>
        </a:xfrm>
        <a:prstGeom prst="rect">
          <a:avLst/>
        </a:prstGeom>
      </xdr:spPr>
    </xdr:pic>
    <xdr:clientData/>
  </xdr:oneCellAnchor>
  <xdr:twoCellAnchor editAs="oneCell">
    <xdr:from>
      <xdr:col>1</xdr:col>
      <xdr:colOff>4267348</xdr:colOff>
      <xdr:row>35</xdr:row>
      <xdr:rowOff>369283</xdr:rowOff>
    </xdr:from>
    <xdr:to>
      <xdr:col>1</xdr:col>
      <xdr:colOff>11053421</xdr:colOff>
      <xdr:row>35</xdr:row>
      <xdr:rowOff>4548187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D73B110-6A40-47E8-9AD5-EF8CFFCC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4161" y="70497096"/>
          <a:ext cx="6786073" cy="4178904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35</xdr:row>
      <xdr:rowOff>865186</xdr:rowOff>
    </xdr:from>
    <xdr:ext cx="6191248" cy="2880276"/>
    <xdr:pic>
      <xdr:nvPicPr>
        <xdr:cNvPr id="18" name="Picture 17">
          <a:extLst>
            <a:ext uri="{FF2B5EF4-FFF2-40B4-BE49-F238E27FC236}">
              <a16:creationId xmlns:a16="http://schemas.microsoft.com/office/drawing/2014/main" id="{A13639C4-DC27-422F-9CB4-B50F200C6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02062" y="76803249"/>
          <a:ext cx="6191248" cy="2880276"/>
        </a:xfrm>
        <a:prstGeom prst="rect">
          <a:avLst/>
        </a:prstGeom>
      </xdr:spPr>
    </xdr:pic>
    <xdr:clientData/>
  </xdr:oneCellAnchor>
  <xdr:twoCellAnchor editAs="oneCell">
    <xdr:from>
      <xdr:col>1</xdr:col>
      <xdr:colOff>833436</xdr:colOff>
      <xdr:row>19</xdr:row>
      <xdr:rowOff>690564</xdr:rowOff>
    </xdr:from>
    <xdr:to>
      <xdr:col>1</xdr:col>
      <xdr:colOff>5524499</xdr:colOff>
      <xdr:row>19</xdr:row>
      <xdr:rowOff>3965200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41AFF0F-9C1C-4500-BBD6-34B83DDB1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10249" y="33147002"/>
          <a:ext cx="4691063" cy="3274636"/>
        </a:xfrm>
        <a:prstGeom prst="rect">
          <a:avLst/>
        </a:prstGeom>
      </xdr:spPr>
    </xdr:pic>
    <xdr:clientData/>
  </xdr:twoCellAnchor>
  <xdr:twoCellAnchor editAs="oneCell">
    <xdr:from>
      <xdr:col>1</xdr:col>
      <xdr:colOff>6310313</xdr:colOff>
      <xdr:row>19</xdr:row>
      <xdr:rowOff>119062</xdr:rowOff>
    </xdr:from>
    <xdr:to>
      <xdr:col>1</xdr:col>
      <xdr:colOff>15023903</xdr:colOff>
      <xdr:row>19</xdr:row>
      <xdr:rowOff>4945770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2979DF1-B832-4A36-A872-FDFEDCEC5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87126" y="32575500"/>
          <a:ext cx="8713590" cy="4826708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238124</xdr:colOff>
      <xdr:row>19</xdr:row>
      <xdr:rowOff>4143376</xdr:rowOff>
    </xdr:from>
    <xdr:to>
      <xdr:col>19</xdr:col>
      <xdr:colOff>300035</xdr:colOff>
      <xdr:row>21</xdr:row>
      <xdr:rowOff>2401741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2EFBE1A-DF91-42B6-AF34-449CCBB0E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050499" y="34861501"/>
          <a:ext cx="8110536" cy="4330553"/>
        </a:xfrm>
        <a:prstGeom prst="rect">
          <a:avLst/>
        </a:prstGeom>
      </xdr:spPr>
    </xdr:pic>
    <xdr:clientData/>
  </xdr:twoCellAnchor>
  <xdr:oneCellAnchor>
    <xdr:from>
      <xdr:col>1</xdr:col>
      <xdr:colOff>6167438</xdr:colOff>
      <xdr:row>33</xdr:row>
      <xdr:rowOff>214310</xdr:rowOff>
    </xdr:from>
    <xdr:ext cx="3690936" cy="4127348"/>
    <xdr:pic>
      <xdr:nvPicPr>
        <xdr:cNvPr id="23" name="Picture 22">
          <a:extLst>
            <a:ext uri="{FF2B5EF4-FFF2-40B4-BE49-F238E27FC236}">
              <a16:creationId xmlns:a16="http://schemas.microsoft.com/office/drawing/2014/main" id="{5FDBE258-1D88-42F0-B3C5-100CE8E94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144251" y="64889060"/>
          <a:ext cx="3690936" cy="4127348"/>
        </a:xfrm>
        <a:prstGeom prst="rect">
          <a:avLst/>
        </a:prstGeom>
      </xdr:spPr>
    </xdr:pic>
    <xdr:clientData/>
  </xdr:oneCellAnchor>
  <xdr:twoCellAnchor editAs="oneCell">
    <xdr:from>
      <xdr:col>1</xdr:col>
      <xdr:colOff>11406188</xdr:colOff>
      <xdr:row>1</xdr:row>
      <xdr:rowOff>166688</xdr:rowOff>
    </xdr:from>
    <xdr:to>
      <xdr:col>1</xdr:col>
      <xdr:colOff>15168563</xdr:colOff>
      <xdr:row>3</xdr:row>
      <xdr:rowOff>468084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CF99CDA-3E1B-3AD5-C893-DFDCB7D9F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383001" y="976313"/>
          <a:ext cx="3762375" cy="15396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129592</xdr:colOff>
      <xdr:row>11</xdr:row>
      <xdr:rowOff>102690</xdr:rowOff>
    </xdr:from>
    <xdr:ext cx="7394196" cy="274518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0DAB64-81A5-F13B-324E-EE414D71CD45}"/>
            </a:ext>
          </a:extLst>
        </xdr:cNvPr>
        <xdr:cNvSpPr txBox="1"/>
      </xdr:nvSpPr>
      <xdr:spPr>
        <a:xfrm>
          <a:off x="129592" y="3643296"/>
          <a:ext cx="7394196" cy="2745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2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RAPHA(1)/3-SS25/2-PRODUCTION/2-STYLE-FILE/DROP%202/PRO/BLANKS/RAPHA_SS25_DROP%202_%20Men's%20Cotton%20Sweatpant-R12-PA69%20(BLACK%20+%20DARK%20NAVY).xlsx" TargetMode="External"/><Relationship Id="rId2" Type="http://schemas.microsoft.com/office/2019/04/relationships/externalLinkLongPath" Target="RAPHA_SS25_DROP%202_%20Men's%20Cotton%20Sweatpant-R12-PA69%20(BLACK%20+%20DARK%20NAVY).xlsx?AEEEAA5D" TargetMode="External"/><Relationship Id="rId1" Type="http://schemas.openxmlformats.org/officeDocument/2006/relationships/externalLinkPath" Target="file:///\\AEEEAA5D\RAPHA_SS25_DROP%202_%20Men's%20Cotton%20Sweatpant-R12-PA69%20(BLACK%20+%20DARK%20NAVY)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RAPHA/3-SS25/2-PRODUCTION/2-STYLE-FILE/CUTTING%20DOCKET/DROP%202/PRO/AS%20IS/P2/RAPHA_SS25_DROP%202_%20R12-SP01-BLACK.xlsx" TargetMode="External"/><Relationship Id="rId1" Type="http://schemas.openxmlformats.org/officeDocument/2006/relationships/externalLinkPath" Target="RAPHA_SS25_DROP%202_%20R12-SP01-BLACK.xlsx" TargetMode="External"/></Relationships>
</file>

<file path=xl/externalLinks/_rels/externalLink29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RAPHA(1)/3-SS25/2-PRODUCTION/2-STYLE-FILE/CUTTING%20DOCKET/DROP%202/PRO/BLANKS/&#272;&#195;%20CHUY&#7874;N/RAPHA_SS25_DROP%202_%20Men's%20Cotton%20Sweatpant-R12-PA69%20(BLACK%20+%20DARK%20NAVY%20+%20GREY).xlsx" TargetMode="External"/><Relationship Id="rId2" Type="http://schemas.microsoft.com/office/2019/04/relationships/externalLinkLongPath" Target="RAPHA_SS25_DROP%202_%20Men's%20Cotton%20Sweatpant-R12-PA69%20(BLACK%20+%20DARK%20NAVY%20+%20GREY).xlsx?AEEEAA5D" TargetMode="External"/><Relationship Id="rId1" Type="http://schemas.openxmlformats.org/officeDocument/2006/relationships/externalLinkPath" Target="file:///\\AEEEAA5D\RAPHA_SS25_DROP%202_%20Men's%20Cotton%20Sweatpant-R12-PA69%20(BLACK%20+%20DARK%20NAVY%20+%20GRE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Sheet2"/>
      <sheetName val="2. TRIM"/>
      <sheetName val="COMMENT SIZE SET"/>
      <sheetName val="SPEC"/>
      <sheetName val="FULL SIZE"/>
      <sheetName val="MER.QT-04.BM4"/>
      <sheetName val="1. CUTTING "/>
      <sheetName val="1099-624675"/>
      <sheetName val="3. ĐỊNH VỊ HÌNH IN.THÊU"/>
      <sheetName val="4. THÔNG SỐ SẢN XUẤT"/>
    </sheetNames>
    <sheetDataSet>
      <sheetData sheetId="0">
        <row r="5">
          <cell r="G5" t="str">
            <v>TÁC NGHIỆP SẢN XUẤT:
THAM KHẢO CÁCH MAY THEO ÁO MẪU PP SAMPLE MÃ HÀNG R12-PA01, MÀU DARK NAVY/WHITE SIZE M CHUYỂN CÙNG TÁC NGHIỆP</v>
          </cell>
        </row>
        <row r="11">
          <cell r="L11" t="str">
            <v>VTK6261-3 FRENCH TERRY 100%ORGANIC COTTON 30'S/2CMOGC+8'S/1CMOGC 440GSM, CW: 165CM</v>
          </cell>
        </row>
        <row r="45">
          <cell r="G45" t="str">
            <v>17AXU</v>
          </cell>
        </row>
        <row r="47">
          <cell r="F47" t="str">
            <v>Black</v>
          </cell>
        </row>
        <row r="49">
          <cell r="F49" t="str">
            <v>White Alyssum</v>
          </cell>
        </row>
        <row r="53">
          <cell r="F53" t="str">
            <v>White Alyssum/Basic Black</v>
          </cell>
        </row>
        <row r="59">
          <cell r="F59" t="str">
            <v>BASIC BLACK</v>
          </cell>
        </row>
        <row r="62">
          <cell r="F62" t="str">
            <v>Black</v>
          </cell>
        </row>
        <row r="89">
          <cell r="C89" t="str">
            <v>KHÔNG IN</v>
          </cell>
        </row>
        <row r="107">
          <cell r="C107" t="str">
            <v xml:space="preserve">KHÔNG WASH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"/>
      <sheetName val="Sheet2"/>
      <sheetName val="2. TRIM"/>
      <sheetName val="COMMENT SIZE SET"/>
      <sheetName val="SPEC"/>
      <sheetName val="FULL SIZE"/>
      <sheetName val="MER.QT-04.BM4"/>
      <sheetName val="1. CUTTING "/>
      <sheetName val="1099-624675"/>
      <sheetName val="3. ĐỊNH VỊ HÌNH IN.THÊU"/>
      <sheetName val="4. THÔNG SỐ SẢN XUẤT"/>
    </sheetNames>
    <sheetDataSet>
      <sheetData sheetId="0">
        <row r="30">
          <cell r="B30" t="str">
            <v>DỰNG XÉ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Sheet2"/>
      <sheetName val="2. TRIM"/>
      <sheetName val="COMMENT SIZE SET"/>
      <sheetName val="SPEC"/>
      <sheetName val="FULL SIZE"/>
      <sheetName val="MER.QT-04.BM4"/>
      <sheetName val="1. CUTTING "/>
      <sheetName val="1099-624675"/>
      <sheetName val="3. ĐỊNH VỊ HÌNH IN.THÊU"/>
      <sheetName val="4. THÔNG SỐ SẢN XUẤT"/>
    </sheetNames>
    <sheetDataSet>
      <sheetData sheetId="0">
        <row r="30">
          <cell r="D30" t="str">
            <v>GREY</v>
          </cell>
        </row>
        <row r="66">
          <cell r="F66" t="str">
            <v>Black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4"/>
  <sheetViews>
    <sheetView tabSelected="1" view="pageBreakPreview" zoomScale="40" zoomScaleNormal="33" zoomScaleSheetLayoutView="40" zoomScalePageLayoutView="40" workbookViewId="0">
      <selection activeCell="F40" sqref="F40:G40"/>
    </sheetView>
  </sheetViews>
  <sheetFormatPr defaultColWidth="9.26953125" defaultRowHeight="14"/>
  <cols>
    <col min="1" max="1" width="8.453125" style="313" customWidth="1"/>
    <col min="2" max="2" width="40.7265625" style="313" customWidth="1"/>
    <col min="3" max="3" width="31.81640625" style="313" customWidth="1"/>
    <col min="4" max="4" width="38.81640625" style="313" customWidth="1"/>
    <col min="5" max="5" width="25.54296875" style="313" customWidth="1"/>
    <col min="6" max="6" width="26.54296875" style="313" customWidth="1"/>
    <col min="7" max="7" width="20.81640625" style="314" customWidth="1"/>
    <col min="8" max="8" width="21.81640625" style="313" customWidth="1"/>
    <col min="9" max="9" width="22.54296875" style="313" customWidth="1"/>
    <col min="10" max="10" width="27.26953125" style="313" customWidth="1"/>
    <col min="11" max="11" width="21.7265625" style="313" customWidth="1"/>
    <col min="12" max="12" width="18.7265625" style="313" customWidth="1"/>
    <col min="13" max="13" width="19.54296875" style="313" customWidth="1"/>
    <col min="14" max="14" width="13.453125" style="313" customWidth="1"/>
    <col min="15" max="15" width="15.81640625" style="313" customWidth="1"/>
    <col min="16" max="16" width="33.81640625" style="313" customWidth="1"/>
    <col min="17" max="17" width="15" style="313" bestFit="1" customWidth="1"/>
    <col min="18" max="19" width="14.26953125" style="313" bestFit="1" customWidth="1"/>
    <col min="20" max="21" width="11.26953125" style="313" bestFit="1" customWidth="1"/>
    <col min="22" max="22" width="9.26953125" style="313" bestFit="1" customWidth="1"/>
    <col min="23" max="23" width="16.453125" style="313" bestFit="1" customWidth="1"/>
    <col min="24" max="16384" width="9.26953125" style="313"/>
  </cols>
  <sheetData>
    <row r="1" spans="1:16" s="4" customFormat="1" ht="25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48" t="s">
        <v>0</v>
      </c>
      <c r="N1" s="448" t="s">
        <v>0</v>
      </c>
      <c r="O1" s="447" t="s">
        <v>1</v>
      </c>
      <c r="P1" s="447"/>
    </row>
    <row r="2" spans="1:16" s="4" customFormat="1" ht="25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48" t="s">
        <v>2</v>
      </c>
      <c r="N2" s="448" t="s">
        <v>2</v>
      </c>
      <c r="O2" s="449" t="s">
        <v>3</v>
      </c>
      <c r="P2" s="449"/>
    </row>
    <row r="3" spans="1:16" s="4" customFormat="1" ht="25.9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48" t="s">
        <v>4</v>
      </c>
      <c r="N3" s="448" t="s">
        <v>4</v>
      </c>
      <c r="O3" s="450" t="s">
        <v>5</v>
      </c>
      <c r="P3" s="447"/>
    </row>
    <row r="4" spans="1:16" s="5" customFormat="1" ht="35.5" thickBot="1">
      <c r="B4" s="219" t="s">
        <v>236</v>
      </c>
      <c r="C4" s="226"/>
      <c r="D4" s="226"/>
      <c r="E4" s="226"/>
      <c r="F4" s="226"/>
      <c r="G4" s="7"/>
    </row>
    <row r="5" spans="1:16" s="216" customFormat="1" ht="63.75" customHeight="1">
      <c r="B5" s="227" t="s">
        <v>6</v>
      </c>
      <c r="C5" s="227"/>
      <c r="D5" s="228"/>
      <c r="E5" s="229"/>
      <c r="F5" s="230"/>
      <c r="G5" s="463" t="s">
        <v>517</v>
      </c>
      <c r="H5" s="464"/>
      <c r="I5" s="464"/>
      <c r="J5" s="464"/>
      <c r="K5" s="464"/>
      <c r="L5" s="465"/>
      <c r="M5" s="461" t="e" vm="1">
        <v>#VALUE!</v>
      </c>
      <c r="N5" s="462"/>
      <c r="O5" s="462"/>
      <c r="P5" s="462"/>
    </row>
    <row r="6" spans="1:16" s="216" customFormat="1" ht="54" customHeight="1">
      <c r="B6" s="228" t="s">
        <v>7</v>
      </c>
      <c r="C6" s="228"/>
      <c r="D6" s="231" t="s">
        <v>200</v>
      </c>
      <c r="E6" s="232"/>
      <c r="F6" s="228"/>
      <c r="G6" s="466"/>
      <c r="H6" s="467"/>
      <c r="I6" s="467"/>
      <c r="J6" s="467"/>
      <c r="K6" s="467"/>
      <c r="L6" s="468"/>
      <c r="M6" s="461"/>
      <c r="N6" s="462"/>
      <c r="O6" s="462"/>
      <c r="P6" s="462"/>
    </row>
    <row r="7" spans="1:16" s="216" customFormat="1" ht="54" customHeight="1">
      <c r="B7" s="228" t="s">
        <v>8</v>
      </c>
      <c r="C7" s="228"/>
      <c r="D7" s="231" t="s">
        <v>438</v>
      </c>
      <c r="E7" s="233"/>
      <c r="F7" s="228"/>
      <c r="G7" s="466"/>
      <c r="H7" s="467"/>
      <c r="I7" s="467"/>
      <c r="J7" s="467"/>
      <c r="K7" s="467"/>
      <c r="L7" s="468"/>
      <c r="M7" s="461"/>
      <c r="N7" s="462"/>
      <c r="O7" s="462"/>
      <c r="P7" s="462"/>
    </row>
    <row r="8" spans="1:16" s="216" customFormat="1" ht="54" customHeight="1" thickBot="1">
      <c r="B8" s="228" t="s">
        <v>9</v>
      </c>
      <c r="C8" s="228"/>
      <c r="D8" s="477" t="s">
        <v>364</v>
      </c>
      <c r="E8" s="477"/>
      <c r="F8" s="478"/>
      <c r="G8" s="469"/>
      <c r="H8" s="470"/>
      <c r="I8" s="470"/>
      <c r="J8" s="470"/>
      <c r="K8" s="470"/>
      <c r="L8" s="471"/>
      <c r="M8" s="461"/>
      <c r="N8" s="462"/>
      <c r="O8" s="462"/>
      <c r="P8" s="462"/>
    </row>
    <row r="9" spans="1:16" s="217" customFormat="1" ht="56.25" customHeight="1">
      <c r="B9" s="233" t="s">
        <v>10</v>
      </c>
      <c r="C9" s="233"/>
      <c r="D9" s="228" t="s">
        <v>201</v>
      </c>
      <c r="E9" s="228"/>
      <c r="F9" s="228"/>
      <c r="G9" s="218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34" t="s">
        <v>11</v>
      </c>
      <c r="C10" s="234"/>
      <c r="D10" s="235" t="s">
        <v>368</v>
      </c>
      <c r="E10" s="235"/>
      <c r="F10" s="235"/>
      <c r="G10" s="243"/>
      <c r="H10" s="235"/>
      <c r="I10" s="236"/>
      <c r="J10" s="236" t="s">
        <v>12</v>
      </c>
      <c r="K10" s="236"/>
      <c r="L10" s="236" t="s">
        <v>437</v>
      </c>
      <c r="M10" s="244"/>
      <c r="N10" s="244"/>
      <c r="O10" s="244"/>
      <c r="P10" s="244"/>
    </row>
    <row r="11" spans="1:16" s="14" customFormat="1" ht="77.25" customHeight="1">
      <c r="B11" s="236" t="s">
        <v>13</v>
      </c>
      <c r="C11" s="236"/>
      <c r="D11" s="237">
        <v>45588</v>
      </c>
      <c r="E11" s="238"/>
      <c r="F11" s="238"/>
      <c r="G11" s="245"/>
      <c r="H11" s="246"/>
      <c r="I11" s="236"/>
      <c r="J11" s="236" t="s">
        <v>14</v>
      </c>
      <c r="K11" s="236"/>
      <c r="L11" s="475" t="s">
        <v>366</v>
      </c>
      <c r="M11" s="475"/>
      <c r="N11" s="475"/>
      <c r="O11" s="475"/>
      <c r="P11" s="475"/>
    </row>
    <row r="12" spans="1:16" s="14" customFormat="1" ht="56.25" customHeight="1">
      <c r="B12" s="236" t="s">
        <v>15</v>
      </c>
      <c r="C12" s="236"/>
      <c r="D12" s="239"/>
      <c r="E12" s="236"/>
      <c r="F12" s="236"/>
      <c r="G12" s="247"/>
      <c r="H12" s="240"/>
      <c r="I12" s="236"/>
      <c r="J12" s="236" t="s">
        <v>16</v>
      </c>
      <c r="K12" s="226"/>
      <c r="L12" s="236" t="s">
        <v>106</v>
      </c>
      <c r="M12" s="236"/>
      <c r="N12" s="240"/>
      <c r="O12" s="240"/>
      <c r="P12" s="248"/>
    </row>
    <row r="13" spans="1:16" s="14" customFormat="1" ht="56.25" customHeight="1">
      <c r="B13" s="472"/>
      <c r="C13" s="472"/>
      <c r="D13" s="472"/>
      <c r="E13" s="472"/>
      <c r="F13" s="472"/>
      <c r="G13" s="247"/>
      <c r="H13" s="240"/>
      <c r="I13" s="236"/>
      <c r="J13" s="236" t="s">
        <v>17</v>
      </c>
      <c r="K13" s="236"/>
      <c r="L13" s="236" t="s">
        <v>18</v>
      </c>
      <c r="M13" s="240"/>
      <c r="N13" s="244"/>
      <c r="O13" s="244"/>
      <c r="P13" s="240"/>
    </row>
    <row r="14" spans="1:16" s="14" customFormat="1" ht="56.25" customHeight="1">
      <c r="B14" s="236" t="s">
        <v>19</v>
      </c>
      <c r="C14" s="236"/>
      <c r="D14" s="236" t="s">
        <v>20</v>
      </c>
      <c r="E14" s="236"/>
      <c r="F14" s="236"/>
      <c r="G14" s="249"/>
      <c r="H14" s="236"/>
      <c r="I14" s="236"/>
      <c r="J14" s="236" t="s">
        <v>21</v>
      </c>
      <c r="K14" s="236"/>
      <c r="L14" s="244" t="s">
        <v>202</v>
      </c>
      <c r="M14" s="244"/>
      <c r="N14" s="244"/>
      <c r="O14" s="244"/>
      <c r="P14" s="244"/>
    </row>
    <row r="15" spans="1:16" s="14" customFormat="1" ht="56.25" customHeight="1">
      <c r="B15" s="233" t="s">
        <v>22</v>
      </c>
      <c r="C15" s="233"/>
      <c r="D15" s="233"/>
      <c r="E15" s="241"/>
      <c r="F15" s="241"/>
      <c r="G15" s="250"/>
      <c r="H15" s="241"/>
      <c r="I15" s="241"/>
      <c r="J15" s="241"/>
      <c r="K15" s="241"/>
      <c r="L15" s="241"/>
      <c r="M15" s="241"/>
      <c r="N15" s="241"/>
      <c r="O15" s="241"/>
      <c r="P15" s="241"/>
    </row>
    <row r="16" spans="1:16" s="32" customFormat="1" ht="18.75" customHeight="1"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</row>
    <row r="17" spans="1:22" s="288" customFormat="1" ht="87.75" customHeight="1">
      <c r="B17" s="330"/>
      <c r="C17" s="331" t="s">
        <v>23</v>
      </c>
      <c r="D17" s="331" t="s">
        <v>24</v>
      </c>
      <c r="E17" s="332" t="s">
        <v>25</v>
      </c>
      <c r="F17" s="332"/>
      <c r="G17" s="378" t="s">
        <v>396</v>
      </c>
      <c r="H17" s="378" t="s">
        <v>397</v>
      </c>
      <c r="I17" s="378" t="s">
        <v>398</v>
      </c>
      <c r="J17" s="378" t="s">
        <v>399</v>
      </c>
      <c r="K17" s="378" t="s">
        <v>400</v>
      </c>
      <c r="L17" s="378" t="s">
        <v>31</v>
      </c>
      <c r="M17" s="378"/>
      <c r="N17" s="378"/>
      <c r="O17" s="378"/>
      <c r="P17" s="379" t="s">
        <v>32</v>
      </c>
    </row>
    <row r="18" spans="1:22" s="288" customFormat="1" ht="87.75" customHeight="1">
      <c r="B18" s="304" t="s">
        <v>33</v>
      </c>
      <c r="C18" s="329" t="s">
        <v>497</v>
      </c>
      <c r="D18" s="296" t="s">
        <v>498</v>
      </c>
      <c r="E18" s="297"/>
      <c r="F18" s="298"/>
      <c r="G18" s="406">
        <v>45</v>
      </c>
      <c r="H18" s="406">
        <v>135</v>
      </c>
      <c r="I18" s="406">
        <v>311</v>
      </c>
      <c r="J18" s="406">
        <v>292</v>
      </c>
      <c r="K18" s="406">
        <v>94</v>
      </c>
      <c r="L18" s="406">
        <v>37</v>
      </c>
      <c r="M18" s="380"/>
      <c r="N18" s="380"/>
      <c r="O18" s="380"/>
      <c r="P18" s="381">
        <f>SUM(G18:O18)</f>
        <v>914</v>
      </c>
      <c r="Q18" s="407"/>
      <c r="R18" s="407"/>
      <c r="S18" s="407"/>
      <c r="T18" s="407"/>
      <c r="U18" s="407"/>
      <c r="V18" s="407"/>
    </row>
    <row r="19" spans="1:22" s="288" customFormat="1" ht="87.75" customHeight="1">
      <c r="B19" s="304" t="s">
        <v>35</v>
      </c>
      <c r="C19" s="329" t="str">
        <f>C18</f>
        <v>CFV01XXBBW</v>
      </c>
      <c r="D19" s="299" t="str">
        <f>D18</f>
        <v>Black / White</v>
      </c>
      <c r="E19" s="297"/>
      <c r="F19" s="298"/>
      <c r="G19" s="380">
        <f>ROUNDUP(G18*5%,0)</f>
        <v>3</v>
      </c>
      <c r="H19" s="380">
        <f t="shared" ref="H19:L19" si="0">ROUNDUP(H18*5%,0)</f>
        <v>7</v>
      </c>
      <c r="I19" s="380">
        <f t="shared" si="0"/>
        <v>16</v>
      </c>
      <c r="J19" s="380">
        <f t="shared" si="0"/>
        <v>15</v>
      </c>
      <c r="K19" s="380">
        <f t="shared" si="0"/>
        <v>5</v>
      </c>
      <c r="L19" s="380">
        <f t="shared" si="0"/>
        <v>2</v>
      </c>
      <c r="M19" s="380"/>
      <c r="N19" s="380"/>
      <c r="O19" s="380"/>
      <c r="P19" s="381">
        <f>SUM(G19:O19)</f>
        <v>48</v>
      </c>
    </row>
    <row r="20" spans="1:22" s="300" customFormat="1" ht="87.75" customHeight="1">
      <c r="A20" s="303"/>
      <c r="B20" s="337" t="s">
        <v>401</v>
      </c>
      <c r="C20" s="337"/>
      <c r="D20" s="338" t="str">
        <f>D21</f>
        <v>Black / White</v>
      </c>
      <c r="E20" s="338"/>
      <c r="F20" s="339"/>
      <c r="G20" s="382">
        <v>0</v>
      </c>
      <c r="H20" s="382">
        <v>0</v>
      </c>
      <c r="I20" s="382">
        <v>1</v>
      </c>
      <c r="J20" s="382">
        <v>0</v>
      </c>
      <c r="K20" s="382">
        <v>0</v>
      </c>
      <c r="L20" s="382">
        <v>0</v>
      </c>
      <c r="M20" s="383"/>
      <c r="N20" s="383"/>
      <c r="O20" s="383"/>
      <c r="P20" s="383">
        <f>SUM(G20:O20)</f>
        <v>1</v>
      </c>
    </row>
    <row r="21" spans="1:22" s="287" customFormat="1" ht="87.75" customHeight="1">
      <c r="B21" s="333" t="s">
        <v>36</v>
      </c>
      <c r="C21" s="334" t="str">
        <f>C18</f>
        <v>CFV01XXBBW</v>
      </c>
      <c r="D21" s="335" t="str">
        <f>D19</f>
        <v>Black / White</v>
      </c>
      <c r="E21" s="335"/>
      <c r="F21" s="336"/>
      <c r="G21" s="384">
        <f>SUM(G18:G19)</f>
        <v>48</v>
      </c>
      <c r="H21" s="384">
        <f t="shared" ref="H21:L21" si="1">SUM(H18:H19)</f>
        <v>142</v>
      </c>
      <c r="I21" s="384">
        <f>SUM(I18:I20)</f>
        <v>328</v>
      </c>
      <c r="J21" s="384">
        <f t="shared" si="1"/>
        <v>307</v>
      </c>
      <c r="K21" s="384">
        <f t="shared" si="1"/>
        <v>99</v>
      </c>
      <c r="L21" s="384">
        <f t="shared" si="1"/>
        <v>39</v>
      </c>
      <c r="M21" s="384"/>
      <c r="N21" s="384"/>
      <c r="O21" s="384"/>
      <c r="P21" s="384">
        <f>SUM(G21:O21)</f>
        <v>963</v>
      </c>
    </row>
    <row r="22" spans="1:22" s="288" customFormat="1" ht="87.75" customHeight="1">
      <c r="B22" s="301"/>
      <c r="C22" s="301"/>
      <c r="D22" s="301"/>
      <c r="E22" s="302"/>
      <c r="F22" s="302"/>
      <c r="G22" s="385"/>
      <c r="H22" s="386"/>
      <c r="I22" s="386"/>
      <c r="J22" s="386"/>
      <c r="K22" s="387"/>
      <c r="L22" s="386"/>
      <c r="M22" s="388"/>
      <c r="N22" s="389"/>
      <c r="O22" s="389"/>
      <c r="P22" s="389"/>
    </row>
    <row r="23" spans="1:22" s="391" customFormat="1" ht="87.75" customHeight="1">
      <c r="B23" s="392" t="s">
        <v>37</v>
      </c>
      <c r="C23" s="393"/>
      <c r="D23" s="392"/>
      <c r="E23" s="394"/>
      <c r="F23" s="390"/>
      <c r="G23" s="390">
        <f>SUM(G21)</f>
        <v>48</v>
      </c>
      <c r="H23" s="390">
        <f t="shared" ref="H23:L23" si="2">SUM(H21)</f>
        <v>142</v>
      </c>
      <c r="I23" s="390">
        <f t="shared" si="2"/>
        <v>328</v>
      </c>
      <c r="J23" s="390">
        <f t="shared" si="2"/>
        <v>307</v>
      </c>
      <c r="K23" s="390">
        <f t="shared" si="2"/>
        <v>99</v>
      </c>
      <c r="L23" s="390">
        <f t="shared" si="2"/>
        <v>39</v>
      </c>
      <c r="M23" s="390"/>
      <c r="N23" s="390"/>
      <c r="O23" s="390"/>
      <c r="P23" s="390">
        <f>SUM(G23:O23)</f>
        <v>963</v>
      </c>
    </row>
    <row r="24" spans="1:22" s="47" customFormat="1" ht="24.75" customHeight="1">
      <c r="B24" s="48"/>
      <c r="C24" s="48"/>
      <c r="D24" s="476"/>
      <c r="E24" s="476"/>
      <c r="F24" s="476"/>
      <c r="G24" s="476"/>
      <c r="H24" s="476"/>
      <c r="I24" s="476"/>
      <c r="J24" s="476"/>
      <c r="K24" s="476"/>
      <c r="L24" s="54"/>
      <c r="M24" s="305"/>
      <c r="N24" s="306"/>
      <c r="O24" s="306"/>
      <c r="P24" s="307"/>
    </row>
    <row r="25" spans="1:22" s="4" customFormat="1" ht="63" customHeight="1" thickBot="1">
      <c r="B25" s="17" t="s">
        <v>38</v>
      </c>
      <c r="C25" s="308"/>
      <c r="D25" s="308"/>
      <c r="E25" s="308"/>
      <c r="F25" s="57"/>
      <c r="G25" s="58"/>
      <c r="H25" s="57"/>
      <c r="I25" s="57"/>
      <c r="J25" s="57"/>
      <c r="K25" s="57"/>
      <c r="L25" s="57"/>
      <c r="N25" s="59"/>
      <c r="O25" s="59"/>
      <c r="P25" s="309"/>
    </row>
    <row r="26" spans="1:22" s="78" customFormat="1" ht="208.5" customHeight="1" thickBot="1">
      <c r="A26" s="473" t="s">
        <v>39</v>
      </c>
      <c r="B26" s="474"/>
      <c r="C26" s="474"/>
      <c r="D26" s="426" t="s">
        <v>40</v>
      </c>
      <c r="E26" s="427" t="s">
        <v>41</v>
      </c>
      <c r="F26" s="426" t="s">
        <v>42</v>
      </c>
      <c r="G26" s="428" t="s">
        <v>43</v>
      </c>
      <c r="H26" s="428" t="s">
        <v>44</v>
      </c>
      <c r="I26" s="428" t="s">
        <v>45</v>
      </c>
      <c r="J26" s="428" t="s">
        <v>402</v>
      </c>
      <c r="K26" s="428" t="s">
        <v>403</v>
      </c>
      <c r="L26" s="428" t="s">
        <v>47</v>
      </c>
      <c r="M26" s="428" t="s">
        <v>48</v>
      </c>
      <c r="N26" s="482" t="s">
        <v>49</v>
      </c>
      <c r="O26" s="482"/>
      <c r="P26" s="483"/>
    </row>
    <row r="27" spans="1:22" s="14" customFormat="1" ht="71.25" customHeight="1">
      <c r="A27" s="479" t="str">
        <f>D18</f>
        <v>Black / White</v>
      </c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1"/>
    </row>
    <row r="28" spans="1:22" s="14" customFormat="1" ht="84" customHeight="1">
      <c r="A28" s="524" t="s">
        <v>504</v>
      </c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5"/>
    </row>
    <row r="29" spans="1:22" s="5" customFormat="1" ht="195" customHeight="1">
      <c r="A29" s="252">
        <v>1</v>
      </c>
      <c r="B29" s="441" t="str">
        <f>L11</f>
        <v>VTK6261-3 FRENCH TERRY 100%ORGANIC COTTON 30'S/2CMOGC+8'S/1CMOGC 440GSM, CW: 165CM</v>
      </c>
      <c r="C29" s="441"/>
      <c r="D29" s="253" t="s">
        <v>367</v>
      </c>
      <c r="E29" s="253" t="s">
        <v>505</v>
      </c>
      <c r="F29" s="254" t="s">
        <v>28</v>
      </c>
      <c r="G29" s="255">
        <f>P21</f>
        <v>963</v>
      </c>
      <c r="H29" s="256">
        <v>0.79</v>
      </c>
      <c r="I29" s="257">
        <f>G29*H29</f>
        <v>760.77</v>
      </c>
      <c r="J29" s="255">
        <f>(I29*3.8%+(I29/30)*0.5)</f>
        <v>41.588760000000001</v>
      </c>
      <c r="K29" s="255">
        <v>0</v>
      </c>
      <c r="L29" s="395">
        <v>2</v>
      </c>
      <c r="M29" s="377">
        <f>ROUNDUP(SUM(I29:L29),0)</f>
        <v>805</v>
      </c>
      <c r="N29" s="521" t="s">
        <v>503</v>
      </c>
      <c r="O29" s="522"/>
      <c r="P29" s="523"/>
    </row>
    <row r="30" spans="1:22" s="5" customFormat="1" ht="195" customHeight="1">
      <c r="A30" s="252">
        <v>1</v>
      </c>
      <c r="B30" s="441" t="s">
        <v>500</v>
      </c>
      <c r="C30" s="441"/>
      <c r="D30" s="253" t="s">
        <v>501</v>
      </c>
      <c r="E30" s="253" t="s">
        <v>502</v>
      </c>
      <c r="F30" s="254" t="s">
        <v>28</v>
      </c>
      <c r="G30" s="255">
        <f>G29</f>
        <v>963</v>
      </c>
      <c r="H30" s="256">
        <v>0.01</v>
      </c>
      <c r="I30" s="257">
        <f>G30*H30</f>
        <v>9.6300000000000008</v>
      </c>
      <c r="J30" s="255">
        <v>0</v>
      </c>
      <c r="K30" s="255">
        <v>0</v>
      </c>
      <c r="L30" s="395">
        <v>0</v>
      </c>
      <c r="M30" s="377">
        <f>ROUNDUP(SUM(I30:L30),0)</f>
        <v>10</v>
      </c>
      <c r="N30" s="521" t="s">
        <v>499</v>
      </c>
      <c r="O30" s="522"/>
      <c r="P30" s="523"/>
    </row>
    <row r="31" spans="1:22" s="64" customFormat="1" ht="52.5" customHeight="1" thickBot="1">
      <c r="B31" s="17" t="s">
        <v>51</v>
      </c>
      <c r="G31" s="66"/>
      <c r="P31" s="67"/>
    </row>
    <row r="32" spans="1:22" s="251" customFormat="1" ht="75">
      <c r="A32" s="484" t="s">
        <v>52</v>
      </c>
      <c r="B32" s="485"/>
      <c r="C32" s="485"/>
      <c r="D32" s="485"/>
      <c r="E32" s="486"/>
      <c r="F32" s="259" t="s">
        <v>53</v>
      </c>
      <c r="G32" s="259" t="s">
        <v>54</v>
      </c>
      <c r="H32" s="445" t="s">
        <v>55</v>
      </c>
      <c r="I32" s="446"/>
      <c r="J32" s="261" t="s">
        <v>42</v>
      </c>
      <c r="K32" s="259" t="s">
        <v>56</v>
      </c>
      <c r="L32" s="259" t="s">
        <v>57</v>
      </c>
      <c r="M32" s="260" t="s">
        <v>58</v>
      </c>
      <c r="N32" s="260" t="s">
        <v>59</v>
      </c>
      <c r="O32" s="260" t="s">
        <v>60</v>
      </c>
      <c r="P32" s="260" t="s">
        <v>61</v>
      </c>
    </row>
    <row r="33" spans="1:16" s="7" customFormat="1" ht="124.5" customHeight="1">
      <c r="A33" s="262">
        <v>1</v>
      </c>
      <c r="B33" s="436" t="s">
        <v>394</v>
      </c>
      <c r="C33" s="437"/>
      <c r="D33" s="437"/>
      <c r="E33" s="438"/>
      <c r="F33" s="344" t="s">
        <v>505</v>
      </c>
      <c r="G33" s="310" t="s">
        <v>506</v>
      </c>
      <c r="H33" s="439" t="str">
        <f>$A$27</f>
        <v>Black / White</v>
      </c>
      <c r="I33" s="440"/>
      <c r="J33" s="254" t="s">
        <v>63</v>
      </c>
      <c r="K33" s="254">
        <f>$P$21</f>
        <v>963</v>
      </c>
      <c r="L33" s="396">
        <v>0.08</v>
      </c>
      <c r="M33" s="265">
        <f t="shared" ref="M33:M41" si="3">K33*L33</f>
        <v>77.040000000000006</v>
      </c>
      <c r="N33" s="265"/>
      <c r="O33" s="266">
        <f t="shared" ref="O33:O37" si="4">ROUNDUP(SUM(M33:N33),0)</f>
        <v>78</v>
      </c>
      <c r="P33" s="267" t="s">
        <v>324</v>
      </c>
    </row>
    <row r="34" spans="1:16" s="7" customFormat="1" ht="124.5" customHeight="1">
      <c r="A34" s="262">
        <v>5</v>
      </c>
      <c r="B34" s="436" t="s">
        <v>307</v>
      </c>
      <c r="C34" s="437"/>
      <c r="D34" s="437"/>
      <c r="E34" s="438"/>
      <c r="F34" s="263" t="s">
        <v>319</v>
      </c>
      <c r="G34" s="310"/>
      <c r="H34" s="439" t="str">
        <f t="shared" ref="H34:H42" si="5">$A$27</f>
        <v>Black / White</v>
      </c>
      <c r="I34" s="440"/>
      <c r="J34" s="254" t="s">
        <v>63</v>
      </c>
      <c r="K34" s="254">
        <f>$P$21</f>
        <v>963</v>
      </c>
      <c r="L34" s="397">
        <f>0.5/4500</f>
        <v>1.1111111111111112E-4</v>
      </c>
      <c r="M34" s="265">
        <f t="shared" si="3"/>
        <v>0.10700000000000001</v>
      </c>
      <c r="N34" s="265"/>
      <c r="O34" s="266">
        <f t="shared" si="4"/>
        <v>1</v>
      </c>
      <c r="P34" s="267"/>
    </row>
    <row r="35" spans="1:16" s="7" customFormat="1" ht="124.5" customHeight="1">
      <c r="A35" s="262">
        <v>5</v>
      </c>
      <c r="B35" s="436" t="s">
        <v>337</v>
      </c>
      <c r="C35" s="437"/>
      <c r="D35" s="437"/>
      <c r="E35" s="438"/>
      <c r="F35" s="263" t="s">
        <v>390</v>
      </c>
      <c r="G35" s="310" t="s">
        <v>404</v>
      </c>
      <c r="H35" s="439" t="str">
        <f t="shared" si="5"/>
        <v>Black / White</v>
      </c>
      <c r="I35" s="440"/>
      <c r="J35" s="254" t="s">
        <v>63</v>
      </c>
      <c r="K35" s="254">
        <f>$P$21</f>
        <v>963</v>
      </c>
      <c r="L35" s="397">
        <f>1/4500</f>
        <v>2.2222222222222223E-4</v>
      </c>
      <c r="M35" s="265">
        <f t="shared" si="3"/>
        <v>0.21400000000000002</v>
      </c>
      <c r="N35" s="265"/>
      <c r="O35" s="266">
        <v>0</v>
      </c>
      <c r="P35" s="267" t="s">
        <v>405</v>
      </c>
    </row>
    <row r="36" spans="1:16" s="7" customFormat="1" ht="124.5" customHeight="1">
      <c r="A36" s="262">
        <v>9</v>
      </c>
      <c r="B36" s="436" t="s">
        <v>223</v>
      </c>
      <c r="C36" s="437"/>
      <c r="D36" s="437"/>
      <c r="E36" s="438"/>
      <c r="F36" s="398" t="s">
        <v>406</v>
      </c>
      <c r="G36" s="429" t="s">
        <v>407</v>
      </c>
      <c r="H36" s="439" t="str">
        <f t="shared" si="5"/>
        <v>Black / White</v>
      </c>
      <c r="I36" s="440"/>
      <c r="J36" s="254" t="s">
        <v>64</v>
      </c>
      <c r="K36" s="254">
        <f>$P$21</f>
        <v>963</v>
      </c>
      <c r="L36" s="264">
        <v>1</v>
      </c>
      <c r="M36" s="265">
        <f t="shared" si="3"/>
        <v>963</v>
      </c>
      <c r="N36" s="265"/>
      <c r="O36" s="266">
        <f t="shared" si="4"/>
        <v>963</v>
      </c>
      <c r="P36" s="267" t="s">
        <v>325</v>
      </c>
    </row>
    <row r="37" spans="1:16" s="7" customFormat="1" ht="124.5" customHeight="1" thickBot="1">
      <c r="A37" s="262">
        <v>13</v>
      </c>
      <c r="B37" s="442" t="s">
        <v>326</v>
      </c>
      <c r="C37" s="443"/>
      <c r="D37" s="443"/>
      <c r="E37" s="444"/>
      <c r="F37" s="398" t="s">
        <v>408</v>
      </c>
      <c r="G37" s="310" t="s">
        <v>409</v>
      </c>
      <c r="H37" s="439" t="str">
        <f t="shared" si="5"/>
        <v>Black / White</v>
      </c>
      <c r="I37" s="440"/>
      <c r="J37" s="254" t="s">
        <v>64</v>
      </c>
      <c r="K37" s="254">
        <f>$P$21</f>
        <v>963</v>
      </c>
      <c r="L37" s="264">
        <v>1</v>
      </c>
      <c r="M37" s="265">
        <f t="shared" si="3"/>
        <v>963</v>
      </c>
      <c r="N37" s="265"/>
      <c r="O37" s="266">
        <f t="shared" si="4"/>
        <v>963</v>
      </c>
      <c r="P37" s="267" t="s">
        <v>410</v>
      </c>
    </row>
    <row r="38" spans="1:16" s="251" customFormat="1" ht="75">
      <c r="A38" s="484" t="s">
        <v>52</v>
      </c>
      <c r="B38" s="485"/>
      <c r="C38" s="485"/>
      <c r="D38" s="485"/>
      <c r="E38" s="486"/>
      <c r="F38" s="259" t="s">
        <v>53</v>
      </c>
      <c r="G38" s="259" t="s">
        <v>54</v>
      </c>
      <c r="H38" s="445" t="s">
        <v>55</v>
      </c>
      <c r="I38" s="446"/>
      <c r="J38" s="261" t="s">
        <v>42</v>
      </c>
      <c r="K38" s="259" t="s">
        <v>56</v>
      </c>
      <c r="L38" s="259" t="s">
        <v>57</v>
      </c>
      <c r="M38" s="260" t="s">
        <v>58</v>
      </c>
      <c r="N38" s="260" t="s">
        <v>59</v>
      </c>
      <c r="O38" s="260" t="s">
        <v>60</v>
      </c>
      <c r="P38" s="260" t="s">
        <v>61</v>
      </c>
    </row>
    <row r="39" spans="1:16" s="7" customFormat="1" ht="124.5" customHeight="1">
      <c r="A39" s="262">
        <v>17</v>
      </c>
      <c r="B39" s="436" t="s">
        <v>321</v>
      </c>
      <c r="C39" s="437"/>
      <c r="D39" s="437"/>
      <c r="E39" s="438"/>
      <c r="F39" s="263" t="s">
        <v>319</v>
      </c>
      <c r="G39" s="310"/>
      <c r="H39" s="439" t="str">
        <f t="shared" si="5"/>
        <v>Black / White</v>
      </c>
      <c r="I39" s="440"/>
      <c r="J39" s="254" t="s">
        <v>28</v>
      </c>
      <c r="K39" s="254">
        <f>$P$21</f>
        <v>963</v>
      </c>
      <c r="L39" s="264">
        <v>0.04</v>
      </c>
      <c r="M39" s="265">
        <f t="shared" si="3"/>
        <v>38.520000000000003</v>
      </c>
      <c r="N39" s="265"/>
      <c r="O39" s="266">
        <f t="shared" ref="O39" si="6">SUM(M39:N39)</f>
        <v>38.520000000000003</v>
      </c>
      <c r="P39" s="267" t="s">
        <v>323</v>
      </c>
    </row>
    <row r="40" spans="1:16" s="7" customFormat="1" ht="124.5" customHeight="1">
      <c r="A40" s="262">
        <v>21</v>
      </c>
      <c r="B40" s="441" t="s">
        <v>411</v>
      </c>
      <c r="C40" s="441"/>
      <c r="D40" s="441"/>
      <c r="E40" s="441"/>
      <c r="F40" s="170" t="s">
        <v>126</v>
      </c>
      <c r="G40" s="429" t="s">
        <v>412</v>
      </c>
      <c r="H40" s="439" t="str">
        <f t="shared" si="5"/>
        <v>Black / White</v>
      </c>
      <c r="I40" s="440"/>
      <c r="J40" s="254" t="s">
        <v>64</v>
      </c>
      <c r="K40" s="254">
        <f>$P$21</f>
        <v>963</v>
      </c>
      <c r="L40" s="264">
        <v>1</v>
      </c>
      <c r="M40" s="265">
        <f t="shared" si="3"/>
        <v>963</v>
      </c>
      <c r="N40" s="265"/>
      <c r="O40" s="266">
        <f t="shared" ref="O40:O41" si="7">SUM(M40:N40)</f>
        <v>963</v>
      </c>
      <c r="P40" s="267" t="s">
        <v>322</v>
      </c>
    </row>
    <row r="41" spans="1:16" s="7" customFormat="1" ht="124.5" customHeight="1">
      <c r="A41" s="262">
        <v>21</v>
      </c>
      <c r="B41" s="441" t="s">
        <v>507</v>
      </c>
      <c r="C41" s="441"/>
      <c r="D41" s="441"/>
      <c r="E41" s="441"/>
      <c r="F41" s="170" t="s">
        <v>505</v>
      </c>
      <c r="G41" s="266" t="s">
        <v>508</v>
      </c>
      <c r="H41" s="439" t="str">
        <f t="shared" si="5"/>
        <v>Black / White</v>
      </c>
      <c r="I41" s="440"/>
      <c r="J41" s="254" t="s">
        <v>64</v>
      </c>
      <c r="K41" s="254">
        <f>$P$21</f>
        <v>963</v>
      </c>
      <c r="L41" s="264">
        <v>1</v>
      </c>
      <c r="M41" s="265">
        <f t="shared" si="3"/>
        <v>963</v>
      </c>
      <c r="N41" s="265"/>
      <c r="O41" s="266">
        <f t="shared" si="7"/>
        <v>963</v>
      </c>
      <c r="P41" s="267" t="s">
        <v>391</v>
      </c>
    </row>
    <row r="42" spans="1:16" s="7" customFormat="1" ht="124.5" customHeight="1">
      <c r="A42" s="403">
        <v>21</v>
      </c>
      <c r="B42" s="441" t="s">
        <v>413</v>
      </c>
      <c r="C42" s="441"/>
      <c r="D42" s="441"/>
      <c r="E42" s="441"/>
      <c r="F42" s="170" t="s">
        <v>319</v>
      </c>
      <c r="G42" s="266"/>
      <c r="H42" s="439" t="str">
        <f t="shared" si="5"/>
        <v>Black / White</v>
      </c>
      <c r="I42" s="440"/>
      <c r="J42" s="254" t="s">
        <v>64</v>
      </c>
      <c r="K42" s="254">
        <f>$P$21</f>
        <v>963</v>
      </c>
      <c r="L42" s="264">
        <v>1.2</v>
      </c>
      <c r="M42" s="265">
        <f t="shared" ref="M42" si="8">K42*L42</f>
        <v>1155.5999999999999</v>
      </c>
      <c r="N42" s="265"/>
      <c r="O42" s="266">
        <f t="shared" ref="O42" si="9">SUM(M42:N42)</f>
        <v>1155.5999999999999</v>
      </c>
      <c r="P42" s="404" t="s">
        <v>414</v>
      </c>
    </row>
    <row r="43" spans="1:16" s="64" customFormat="1" ht="57.75" customHeight="1" thickBot="1">
      <c r="B43" s="17" t="s">
        <v>65</v>
      </c>
      <c r="G43" s="66"/>
      <c r="P43" s="67"/>
    </row>
    <row r="44" spans="1:16" s="251" customFormat="1" ht="75">
      <c r="A44" s="484" t="s">
        <v>52</v>
      </c>
      <c r="B44" s="485"/>
      <c r="C44" s="485"/>
      <c r="D44" s="485"/>
      <c r="E44" s="486"/>
      <c r="F44" s="259" t="s">
        <v>53</v>
      </c>
      <c r="G44" s="259" t="s">
        <v>54</v>
      </c>
      <c r="H44" s="445" t="s">
        <v>55</v>
      </c>
      <c r="I44" s="446"/>
      <c r="J44" s="261" t="s">
        <v>42</v>
      </c>
      <c r="K44" s="259" t="s">
        <v>56</v>
      </c>
      <c r="L44" s="259" t="s">
        <v>57</v>
      </c>
      <c r="M44" s="260" t="s">
        <v>58</v>
      </c>
      <c r="N44" s="260" t="s">
        <v>59</v>
      </c>
      <c r="O44" s="260" t="s">
        <v>60</v>
      </c>
      <c r="P44" s="260" t="s">
        <v>61</v>
      </c>
    </row>
    <row r="45" spans="1:16" s="341" customFormat="1" ht="115.5" customHeight="1">
      <c r="A45" s="252">
        <v>1</v>
      </c>
      <c r="B45" s="442" t="s">
        <v>308</v>
      </c>
      <c r="C45" s="443"/>
      <c r="D45" s="443"/>
      <c r="E45" s="444"/>
      <c r="F45" s="340" t="s">
        <v>34</v>
      </c>
      <c r="G45" s="340"/>
      <c r="H45" s="439" t="str">
        <f t="shared" ref="H45:H52" si="10">$A$27</f>
        <v>Black / White</v>
      </c>
      <c r="I45" s="440"/>
      <c r="J45" s="255" t="s">
        <v>64</v>
      </c>
      <c r="K45" s="254">
        <f t="shared" ref="K45" si="11">$P$21</f>
        <v>963</v>
      </c>
      <c r="L45" s="255">
        <v>1</v>
      </c>
      <c r="M45" s="255">
        <f t="shared" ref="M45:M49" si="12">L45*K45</f>
        <v>963</v>
      </c>
      <c r="N45" s="257"/>
      <c r="O45" s="276">
        <f t="shared" ref="O45:O49" si="13">M45</f>
        <v>963</v>
      </c>
      <c r="P45" s="276" t="s">
        <v>309</v>
      </c>
    </row>
    <row r="46" spans="1:16" s="341" customFormat="1" ht="115.5" customHeight="1">
      <c r="A46" s="252">
        <v>5</v>
      </c>
      <c r="B46" s="442" t="s">
        <v>310</v>
      </c>
      <c r="C46" s="443"/>
      <c r="D46" s="443"/>
      <c r="E46" s="444"/>
      <c r="F46" s="340" t="s">
        <v>66</v>
      </c>
      <c r="G46" s="340"/>
      <c r="H46" s="439" t="str">
        <f t="shared" si="10"/>
        <v>Black / White</v>
      </c>
      <c r="I46" s="440"/>
      <c r="J46" s="255" t="s">
        <v>64</v>
      </c>
      <c r="K46" s="254">
        <f t="shared" ref="K46" si="14">$P$21</f>
        <v>963</v>
      </c>
      <c r="L46" s="255">
        <v>1</v>
      </c>
      <c r="M46" s="255">
        <f t="shared" ref="M46" si="15">L46*K46</f>
        <v>963</v>
      </c>
      <c r="N46" s="257"/>
      <c r="O46" s="276">
        <f t="shared" ref="O46" si="16">M46</f>
        <v>963</v>
      </c>
      <c r="P46" s="276" t="s">
        <v>309</v>
      </c>
    </row>
    <row r="47" spans="1:16" s="341" customFormat="1" ht="115.5" customHeight="1">
      <c r="A47" s="252">
        <v>9</v>
      </c>
      <c r="B47" s="442" t="s">
        <v>415</v>
      </c>
      <c r="C47" s="443"/>
      <c r="D47" s="443"/>
      <c r="E47" s="444"/>
      <c r="F47" s="340" t="s">
        <v>311</v>
      </c>
      <c r="G47" s="430" t="s">
        <v>416</v>
      </c>
      <c r="H47" s="439" t="str">
        <f t="shared" si="10"/>
        <v>Black / White</v>
      </c>
      <c r="I47" s="440"/>
      <c r="J47" s="255" t="s">
        <v>64</v>
      </c>
      <c r="K47" s="254">
        <f t="shared" ref="K47" si="17">$P$21</f>
        <v>963</v>
      </c>
      <c r="L47" s="255">
        <v>2.0699999999999998</v>
      </c>
      <c r="M47" s="255">
        <f t="shared" si="12"/>
        <v>1993.4099999999999</v>
      </c>
      <c r="N47" s="257"/>
      <c r="O47" s="276">
        <f t="shared" si="13"/>
        <v>1993.4099999999999</v>
      </c>
      <c r="P47" s="276" t="s">
        <v>417</v>
      </c>
    </row>
    <row r="48" spans="1:16" s="341" customFormat="1" ht="134.25" customHeight="1">
      <c r="A48" s="252">
        <v>13</v>
      </c>
      <c r="B48" s="442" t="s">
        <v>312</v>
      </c>
      <c r="C48" s="443"/>
      <c r="D48" s="443"/>
      <c r="E48" s="444"/>
      <c r="F48" s="340" t="s">
        <v>311</v>
      </c>
      <c r="G48" s="430" t="s">
        <v>418</v>
      </c>
      <c r="H48" s="439" t="str">
        <f t="shared" si="10"/>
        <v>Black / White</v>
      </c>
      <c r="I48" s="440"/>
      <c r="J48" s="255" t="s">
        <v>313</v>
      </c>
      <c r="K48" s="254">
        <f t="shared" ref="K48" si="18">$P$21</f>
        <v>963</v>
      </c>
      <c r="L48" s="255">
        <v>1</v>
      </c>
      <c r="M48" s="255">
        <f t="shared" si="12"/>
        <v>963</v>
      </c>
      <c r="N48" s="257"/>
      <c r="O48" s="276">
        <f t="shared" si="13"/>
        <v>963</v>
      </c>
      <c r="P48" s="342" t="s">
        <v>419</v>
      </c>
    </row>
    <row r="49" spans="1:17" s="341" customFormat="1" ht="115.5" customHeight="1">
      <c r="A49" s="252">
        <v>17</v>
      </c>
      <c r="B49" s="441" t="s">
        <v>314</v>
      </c>
      <c r="C49" s="517"/>
      <c r="D49" s="517"/>
      <c r="E49" s="517"/>
      <c r="F49" s="340" t="s">
        <v>34</v>
      </c>
      <c r="G49" s="399" t="s">
        <v>315</v>
      </c>
      <c r="H49" s="439" t="str">
        <f t="shared" si="10"/>
        <v>Black / White</v>
      </c>
      <c r="I49" s="440"/>
      <c r="J49" s="255" t="s">
        <v>64</v>
      </c>
      <c r="K49" s="254">
        <f t="shared" ref="K49" si="19">$P$21</f>
        <v>963</v>
      </c>
      <c r="L49" s="255">
        <v>1</v>
      </c>
      <c r="M49" s="255">
        <f t="shared" si="12"/>
        <v>963</v>
      </c>
      <c r="N49" s="257"/>
      <c r="O49" s="276">
        <f t="shared" si="13"/>
        <v>963</v>
      </c>
      <c r="P49" s="276" t="s">
        <v>420</v>
      </c>
    </row>
    <row r="50" spans="1:17" s="341" customFormat="1" ht="115.5" customHeight="1">
      <c r="A50" s="252">
        <v>21</v>
      </c>
      <c r="B50" s="442" t="s">
        <v>316</v>
      </c>
      <c r="C50" s="443"/>
      <c r="D50" s="443"/>
      <c r="E50" s="444"/>
      <c r="F50" s="340" t="s">
        <v>66</v>
      </c>
      <c r="G50" s="340"/>
      <c r="H50" s="439" t="str">
        <f t="shared" si="10"/>
        <v>Black / White</v>
      </c>
      <c r="I50" s="440"/>
      <c r="J50" s="255" t="s">
        <v>64</v>
      </c>
      <c r="K50" s="254">
        <f t="shared" ref="K50" si="20">$P$21</f>
        <v>963</v>
      </c>
      <c r="L50" s="343">
        <f t="shared" ref="L50" si="21">1/50*2</f>
        <v>0.04</v>
      </c>
      <c r="M50" s="255">
        <f t="shared" ref="M50" si="22">L50*K50</f>
        <v>38.520000000000003</v>
      </c>
      <c r="N50" s="257"/>
      <c r="O50" s="276">
        <f t="shared" ref="O50" si="23">M50</f>
        <v>38.520000000000003</v>
      </c>
      <c r="P50" s="276" t="s">
        <v>309</v>
      </c>
    </row>
    <row r="51" spans="1:17" s="341" customFormat="1" ht="115.5" customHeight="1">
      <c r="A51" s="252">
        <v>29</v>
      </c>
      <c r="B51" s="442" t="s">
        <v>318</v>
      </c>
      <c r="C51" s="443"/>
      <c r="D51" s="443"/>
      <c r="E51" s="444"/>
      <c r="F51" s="340" t="s">
        <v>67</v>
      </c>
      <c r="G51" s="340"/>
      <c r="H51" s="439" t="str">
        <f t="shared" si="10"/>
        <v>Black / White</v>
      </c>
      <c r="I51" s="440"/>
      <c r="J51" s="255" t="s">
        <v>64</v>
      </c>
      <c r="K51" s="254">
        <f t="shared" ref="K51" si="24">$P$21</f>
        <v>963</v>
      </c>
      <c r="L51" s="343">
        <f t="shared" ref="L51" si="25">1/50</f>
        <v>0.02</v>
      </c>
      <c r="M51" s="255">
        <f t="shared" ref="M51" si="26">L51*K51</f>
        <v>19.260000000000002</v>
      </c>
      <c r="N51" s="257"/>
      <c r="O51" s="276">
        <f t="shared" ref="O51" si="27">M51</f>
        <v>19.260000000000002</v>
      </c>
      <c r="P51" s="276" t="s">
        <v>439</v>
      </c>
    </row>
    <row r="52" spans="1:17" s="341" customFormat="1" ht="115.5" customHeight="1">
      <c r="A52" s="252">
        <v>33</v>
      </c>
      <c r="B52" s="442" t="s">
        <v>141</v>
      </c>
      <c r="C52" s="443"/>
      <c r="D52" s="443"/>
      <c r="E52" s="444"/>
      <c r="F52" s="340" t="s">
        <v>67</v>
      </c>
      <c r="G52" s="340"/>
      <c r="H52" s="439" t="str">
        <f t="shared" si="10"/>
        <v>Black / White</v>
      </c>
      <c r="I52" s="440"/>
      <c r="J52" s="255" t="s">
        <v>64</v>
      </c>
      <c r="K52" s="254">
        <f t="shared" ref="K52" si="28">$P$21</f>
        <v>963</v>
      </c>
      <c r="L52" s="343">
        <f t="shared" ref="L52" si="29">1/50*2</f>
        <v>0.04</v>
      </c>
      <c r="M52" s="255">
        <f t="shared" ref="M52" si="30">L52*K52</f>
        <v>38.520000000000003</v>
      </c>
      <c r="N52" s="257"/>
      <c r="O52" s="276">
        <f t="shared" ref="O52" si="31">M52</f>
        <v>38.520000000000003</v>
      </c>
      <c r="P52" s="276" t="s">
        <v>439</v>
      </c>
    </row>
    <row r="53" spans="1:17" s="174" customFormat="1" ht="47.25" customHeight="1">
      <c r="A53" s="159"/>
      <c r="B53" s="159"/>
      <c r="C53" s="159"/>
      <c r="D53" s="159"/>
      <c r="E53" s="159"/>
      <c r="F53" s="184"/>
      <c r="G53" s="186"/>
      <c r="H53" s="184"/>
      <c r="I53" s="184"/>
      <c r="J53" s="220"/>
      <c r="K53" s="181"/>
      <c r="L53" s="221"/>
      <c r="M53" s="222"/>
      <c r="N53" s="222"/>
      <c r="O53" s="223"/>
      <c r="P53" s="224"/>
    </row>
    <row r="54" spans="1:17" s="284" customFormat="1" ht="64.5" customHeight="1">
      <c r="A54" s="277"/>
      <c r="B54" s="287" t="s">
        <v>68</v>
      </c>
      <c r="C54" s="277"/>
      <c r="D54" s="277"/>
      <c r="E54" s="277"/>
      <c r="F54" s="278"/>
      <c r="G54" s="311"/>
      <c r="H54" s="278"/>
      <c r="I54" s="278"/>
      <c r="J54" s="279"/>
      <c r="K54" s="287" t="s">
        <v>69</v>
      </c>
      <c r="L54" s="280"/>
      <c r="M54" s="281"/>
      <c r="N54" s="281"/>
      <c r="O54" s="282"/>
      <c r="P54" s="283"/>
    </row>
    <row r="55" spans="1:17" s="285" customFormat="1" ht="87" customHeight="1">
      <c r="A55" s="285">
        <v>1</v>
      </c>
      <c r="B55" s="286" t="s">
        <v>70</v>
      </c>
      <c r="C55" s="287" t="s">
        <v>234</v>
      </c>
      <c r="D55" s="288"/>
      <c r="E55" s="288"/>
      <c r="F55" s="288"/>
      <c r="G55" s="289"/>
      <c r="H55" s="289"/>
      <c r="I55" s="289"/>
      <c r="J55" s="289"/>
      <c r="K55" s="290"/>
      <c r="L55" s="289"/>
      <c r="M55" s="289"/>
      <c r="N55" s="289"/>
      <c r="O55" s="289"/>
      <c r="P55" s="289"/>
    </row>
    <row r="56" spans="1:17" s="285" customFormat="1" ht="49.5" hidden="1" customHeight="1">
      <c r="A56" s="291"/>
      <c r="B56" s="291"/>
      <c r="C56" s="292"/>
      <c r="D56" s="292"/>
      <c r="E56" s="292"/>
      <c r="F56" s="292"/>
      <c r="G56" s="289"/>
      <c r="H56" s="289"/>
      <c r="I56" s="289"/>
      <c r="J56" s="289"/>
      <c r="K56" s="290"/>
      <c r="L56" s="289"/>
      <c r="M56" s="289"/>
      <c r="N56" s="289"/>
      <c r="O56" s="289"/>
      <c r="P56" s="289"/>
    </row>
    <row r="57" spans="1:17" s="288" customFormat="1" ht="87" hidden="1" customHeight="1">
      <c r="A57" s="285"/>
      <c r="B57" s="497" t="s">
        <v>71</v>
      </c>
      <c r="C57" s="498"/>
      <c r="D57" s="498"/>
      <c r="E57" s="498"/>
      <c r="F57" s="498"/>
      <c r="G57" s="498"/>
      <c r="H57" s="498"/>
      <c r="I57" s="520"/>
      <c r="J57" s="289"/>
      <c r="K57" s="290"/>
      <c r="L57" s="290"/>
      <c r="M57" s="289"/>
      <c r="N57" s="289"/>
      <c r="O57" s="289"/>
      <c r="P57" s="289"/>
      <c r="Q57" s="289"/>
    </row>
    <row r="58" spans="1:17" s="288" customFormat="1" ht="87" hidden="1" customHeight="1">
      <c r="A58" s="285"/>
      <c r="B58" s="488" t="s">
        <v>55</v>
      </c>
      <c r="C58" s="489"/>
      <c r="D58" s="490" t="s">
        <v>75</v>
      </c>
      <c r="E58" s="491"/>
      <c r="F58" s="491"/>
      <c r="G58" s="491"/>
      <c r="H58" s="491"/>
      <c r="I58" s="492"/>
      <c r="J58" s="289"/>
      <c r="K58" s="289"/>
      <c r="L58" s="289"/>
      <c r="M58" s="289"/>
      <c r="N58" s="289"/>
      <c r="O58" s="289"/>
      <c r="P58" s="289"/>
      <c r="Q58" s="289"/>
    </row>
    <row r="59" spans="1:17" s="288" customFormat="1" ht="87" hidden="1" customHeight="1">
      <c r="A59" s="285"/>
      <c r="B59" s="493" t="str">
        <f>$D$21</f>
        <v>Black / White</v>
      </c>
      <c r="C59" s="493">
        <f t="shared" ref="C59" si="32">$E$44</f>
        <v>0</v>
      </c>
      <c r="D59" s="494" t="s">
        <v>224</v>
      </c>
      <c r="E59" s="495"/>
      <c r="F59" s="495"/>
      <c r="G59" s="495"/>
      <c r="H59" s="495"/>
      <c r="I59" s="496"/>
      <c r="J59" s="289"/>
      <c r="K59" s="289"/>
      <c r="L59" s="289"/>
      <c r="M59" s="289"/>
      <c r="N59" s="289"/>
      <c r="O59" s="289"/>
    </row>
    <row r="60" spans="1:17" s="288" customFormat="1" ht="87" hidden="1" customHeight="1"/>
    <row r="61" spans="1:17" s="288" customFormat="1" ht="87" hidden="1" customHeight="1">
      <c r="A61" s="285"/>
      <c r="B61" s="497"/>
      <c r="C61" s="498"/>
      <c r="D61" s="499"/>
      <c r="E61" s="499"/>
      <c r="F61" s="499"/>
      <c r="G61" s="499"/>
      <c r="H61" s="499"/>
      <c r="I61" s="500"/>
      <c r="J61" s="289"/>
      <c r="K61" s="289"/>
      <c r="L61" s="289"/>
    </row>
    <row r="62" spans="1:17" s="288" customFormat="1" ht="87" hidden="1" customHeight="1">
      <c r="A62" s="285"/>
      <c r="B62" s="518"/>
      <c r="C62" s="519"/>
      <c r="D62" s="400" t="s">
        <v>26</v>
      </c>
      <c r="E62" s="400" t="s">
        <v>27</v>
      </c>
      <c r="F62" s="400" t="s">
        <v>28</v>
      </c>
      <c r="G62" s="400" t="s">
        <v>29</v>
      </c>
      <c r="H62" s="400" t="s">
        <v>30</v>
      </c>
      <c r="I62" s="400" t="s">
        <v>31</v>
      </c>
      <c r="J62" s="289"/>
    </row>
    <row r="63" spans="1:17" s="288" customFormat="1" ht="87" hidden="1" customHeight="1">
      <c r="A63" s="285"/>
      <c r="B63" s="516" t="s">
        <v>225</v>
      </c>
      <c r="C63" s="516"/>
      <c r="D63" s="401"/>
      <c r="E63" s="401"/>
      <c r="F63" s="401" t="s">
        <v>226</v>
      </c>
      <c r="G63" s="401"/>
      <c r="H63" s="401"/>
      <c r="I63" s="401"/>
      <c r="J63" s="289"/>
    </row>
    <row r="64" spans="1:17" s="285" customFormat="1" ht="40">
      <c r="A64" s="285">
        <v>2</v>
      </c>
      <c r="B64" s="286" t="s">
        <v>235</v>
      </c>
      <c r="C64" s="287" t="s">
        <v>433</v>
      </c>
      <c r="D64" s="288"/>
      <c r="E64" s="292"/>
      <c r="F64" s="292"/>
      <c r="G64" s="289"/>
      <c r="H64" s="289"/>
      <c r="I64" s="289"/>
      <c r="J64" s="289"/>
      <c r="K64" s="290"/>
      <c r="L64" s="289"/>
      <c r="M64" s="289"/>
      <c r="N64" s="289"/>
      <c r="O64" s="289"/>
      <c r="P64" s="289"/>
    </row>
    <row r="65" spans="1:17" s="5" customFormat="1" ht="65.25" customHeight="1">
      <c r="A65" s="268"/>
      <c r="B65" s="509" t="s">
        <v>71</v>
      </c>
      <c r="C65" s="510"/>
      <c r="D65" s="510"/>
      <c r="E65" s="510"/>
      <c r="F65" s="510"/>
      <c r="G65" s="510"/>
      <c r="H65" s="510"/>
      <c r="I65" s="515"/>
      <c r="J65" s="7"/>
      <c r="K65" s="9"/>
      <c r="L65" s="7"/>
      <c r="M65" s="7"/>
      <c r="N65" s="7"/>
      <c r="O65" s="7"/>
      <c r="P65" s="7"/>
      <c r="Q65" s="7"/>
    </row>
    <row r="66" spans="1:17" s="5" customFormat="1" ht="65.25" customHeight="1">
      <c r="A66" s="268"/>
      <c r="B66" s="502" t="s">
        <v>55</v>
      </c>
      <c r="C66" s="503"/>
      <c r="D66" s="502" t="s">
        <v>75</v>
      </c>
      <c r="E66" s="503"/>
      <c r="F66" s="503"/>
      <c r="G66" s="503"/>
      <c r="H66" s="503"/>
      <c r="I66" s="504"/>
      <c r="J66" s="7"/>
      <c r="K66" s="7"/>
      <c r="L66" s="7"/>
      <c r="M66" s="7"/>
      <c r="N66" s="7"/>
      <c r="O66" s="7"/>
      <c r="P66" s="7"/>
      <c r="Q66" s="7"/>
    </row>
    <row r="67" spans="1:17" s="5" customFormat="1" ht="111.75" customHeight="1">
      <c r="A67" s="268"/>
      <c r="B67" s="513" t="str">
        <f>$D$18</f>
        <v>Black / White</v>
      </c>
      <c r="C67" s="514"/>
      <c r="D67" s="458" t="s">
        <v>434</v>
      </c>
      <c r="E67" s="459"/>
      <c r="F67" s="459"/>
      <c r="G67" s="459"/>
      <c r="H67" s="459"/>
      <c r="I67" s="460"/>
      <c r="J67" s="7"/>
      <c r="K67" s="7"/>
      <c r="L67" s="7"/>
      <c r="M67" s="7"/>
      <c r="N67" s="7"/>
    </row>
    <row r="68" spans="1:17" s="5" customFormat="1" ht="60" customHeight="1">
      <c r="A68" s="268"/>
      <c r="B68" s="509" t="s">
        <v>73</v>
      </c>
      <c r="C68" s="510"/>
      <c r="D68" s="511"/>
      <c r="E68" s="511"/>
      <c r="F68" s="511"/>
      <c r="G68" s="511"/>
      <c r="H68" s="511"/>
      <c r="I68" s="512"/>
      <c r="J68" s="7"/>
      <c r="K68" s="7"/>
    </row>
    <row r="69" spans="1:17" s="5" customFormat="1" ht="60" customHeight="1">
      <c r="A69" s="268"/>
      <c r="B69" s="442"/>
      <c r="C69" s="444"/>
      <c r="D69" s="272" t="s">
        <v>26</v>
      </c>
      <c r="E69" s="272" t="s">
        <v>27</v>
      </c>
      <c r="F69" s="272" t="s">
        <v>28</v>
      </c>
      <c r="G69" s="272" t="s">
        <v>29</v>
      </c>
      <c r="H69" s="272" t="s">
        <v>30</v>
      </c>
      <c r="I69" s="272" t="s">
        <v>31</v>
      </c>
    </row>
    <row r="70" spans="1:17" s="5" customFormat="1" ht="140.25" customHeight="1">
      <c r="A70" s="268"/>
      <c r="B70" s="454" t="s">
        <v>388</v>
      </c>
      <c r="C70" s="455"/>
      <c r="D70" s="451" t="s">
        <v>435</v>
      </c>
      <c r="E70" s="452"/>
      <c r="F70" s="452"/>
      <c r="G70" s="452"/>
      <c r="H70" s="452"/>
      <c r="I70" s="453"/>
    </row>
    <row r="71" spans="1:17" s="5" customFormat="1" ht="140.25" customHeight="1">
      <c r="A71" s="268"/>
      <c r="B71" s="456"/>
      <c r="C71" s="457"/>
      <c r="D71" s="451" t="s">
        <v>436</v>
      </c>
      <c r="E71" s="452"/>
      <c r="F71" s="452"/>
      <c r="G71" s="452"/>
      <c r="H71" s="452"/>
      <c r="I71" s="453"/>
    </row>
    <row r="72" spans="1:17" s="285" customFormat="1" ht="68.25" customHeight="1">
      <c r="A72" s="291">
        <v>3</v>
      </c>
      <c r="B72" s="286" t="s">
        <v>76</v>
      </c>
      <c r="C72" s="292" t="s">
        <v>77</v>
      </c>
      <c r="D72" s="292"/>
      <c r="E72" s="292"/>
      <c r="F72" s="292"/>
      <c r="G72" s="289"/>
      <c r="H72" s="289"/>
      <c r="I72" s="289"/>
      <c r="J72" s="289"/>
      <c r="K72" s="290"/>
      <c r="L72" s="289"/>
      <c r="M72" s="289"/>
      <c r="N72" s="289"/>
      <c r="O72" s="289"/>
      <c r="P72" s="289"/>
    </row>
    <row r="73" spans="1:17" s="5" customFormat="1" ht="64.5" hidden="1" customHeight="1">
      <c r="A73" s="268"/>
      <c r="B73" s="270" t="s">
        <v>55</v>
      </c>
      <c r="C73" s="502" t="s">
        <v>78</v>
      </c>
      <c r="D73" s="503"/>
      <c r="E73" s="503"/>
      <c r="F73" s="503"/>
      <c r="G73" s="503"/>
      <c r="H73" s="503"/>
      <c r="I73" s="504"/>
      <c r="J73" s="7"/>
      <c r="K73" s="7"/>
      <c r="L73" s="7"/>
      <c r="M73" s="7"/>
      <c r="N73" s="7"/>
      <c r="O73" s="7"/>
      <c r="P73" s="7"/>
      <c r="Q73" s="7"/>
    </row>
    <row r="74" spans="1:17" s="5" customFormat="1" ht="153.75" hidden="1" customHeight="1">
      <c r="A74" s="268"/>
      <c r="B74" s="271" t="str">
        <f>D21</f>
        <v>Black / White</v>
      </c>
      <c r="C74" s="505" t="s">
        <v>79</v>
      </c>
      <c r="D74" s="506"/>
      <c r="E74" s="506"/>
      <c r="F74" s="506"/>
      <c r="G74" s="506"/>
      <c r="H74" s="506"/>
      <c r="I74" s="507"/>
      <c r="J74" s="7"/>
      <c r="K74" s="7"/>
      <c r="L74" s="7"/>
      <c r="M74" s="7"/>
      <c r="N74" s="7"/>
    </row>
    <row r="75" spans="1:17" s="288" customFormat="1" ht="57" customHeight="1">
      <c r="B75" s="508" t="s">
        <v>80</v>
      </c>
      <c r="C75" s="508"/>
      <c r="D75" s="508"/>
      <c r="E75" s="508"/>
      <c r="G75" s="289"/>
      <c r="M75" s="293"/>
      <c r="N75" s="294"/>
      <c r="O75" s="294"/>
      <c r="P75" s="293"/>
    </row>
    <row r="76" spans="1:17" s="288" customFormat="1" ht="74.25" customHeight="1">
      <c r="A76" s="285">
        <v>1</v>
      </c>
      <c r="B76" s="295" t="s">
        <v>81</v>
      </c>
      <c r="C76" s="285"/>
      <c r="D76" s="285"/>
      <c r="G76" s="289"/>
      <c r="L76" s="501"/>
      <c r="M76" s="501"/>
      <c r="N76" s="501"/>
      <c r="O76" s="501"/>
      <c r="P76" s="501"/>
    </row>
    <row r="77" spans="1:17" s="288" customFormat="1" ht="74.25" customHeight="1">
      <c r="A77" s="285">
        <v>2</v>
      </c>
      <c r="B77" s="295" t="s">
        <v>82</v>
      </c>
      <c r="C77" s="285"/>
      <c r="D77" s="285"/>
      <c r="G77" s="289"/>
      <c r="L77" s="501"/>
      <c r="M77" s="501"/>
      <c r="N77" s="501"/>
      <c r="O77" s="501"/>
      <c r="P77" s="501"/>
    </row>
    <row r="78" spans="1:17" s="288" customFormat="1" ht="74.25" customHeight="1">
      <c r="A78" s="285">
        <v>3</v>
      </c>
      <c r="B78" s="295" t="s">
        <v>83</v>
      </c>
      <c r="C78" s="285"/>
      <c r="D78" s="285"/>
      <c r="G78" s="289"/>
      <c r="L78" s="501"/>
      <c r="M78" s="501"/>
      <c r="N78" s="501"/>
      <c r="O78" s="501"/>
      <c r="P78" s="501"/>
    </row>
    <row r="79" spans="1:17" s="6" customFormat="1" ht="87" customHeight="1">
      <c r="A79" s="269"/>
      <c r="B79" s="273" t="s">
        <v>84</v>
      </c>
      <c r="C79" s="258" t="s">
        <v>26</v>
      </c>
      <c r="D79" s="258" t="s">
        <v>27</v>
      </c>
      <c r="E79" s="258" t="s">
        <v>28</v>
      </c>
      <c r="F79" s="258" t="s">
        <v>29</v>
      </c>
      <c r="G79" s="258" t="s">
        <v>30</v>
      </c>
      <c r="H79" s="258" t="s">
        <v>31</v>
      </c>
      <c r="I79" s="258" t="s">
        <v>32</v>
      </c>
      <c r="J79" s="274"/>
      <c r="K79" s="275"/>
      <c r="L79" s="275"/>
      <c r="M79" s="274"/>
    </row>
    <row r="80" spans="1:17" s="6" customFormat="1" ht="87" customHeight="1">
      <c r="A80" s="269"/>
      <c r="B80" s="273" t="s">
        <v>85</v>
      </c>
      <c r="C80" s="276">
        <f t="shared" ref="C80:H80" si="33">G23</f>
        <v>48</v>
      </c>
      <c r="D80" s="276">
        <f t="shared" si="33"/>
        <v>142</v>
      </c>
      <c r="E80" s="276">
        <f t="shared" si="33"/>
        <v>328</v>
      </c>
      <c r="F80" s="276">
        <f t="shared" si="33"/>
        <v>307</v>
      </c>
      <c r="G80" s="276">
        <f t="shared" si="33"/>
        <v>99</v>
      </c>
      <c r="H80" s="276">
        <f t="shared" si="33"/>
        <v>39</v>
      </c>
      <c r="I80" s="276">
        <f>SUM(C80:H80)</f>
        <v>963</v>
      </c>
      <c r="J80" s="274"/>
      <c r="K80" s="275"/>
      <c r="L80" s="275"/>
      <c r="M80" s="274"/>
    </row>
    <row r="81" spans="1:16" s="288" customFormat="1" ht="78" customHeight="1">
      <c r="A81" s="285">
        <v>4</v>
      </c>
      <c r="B81" s="295" t="s">
        <v>509</v>
      </c>
      <c r="C81" s="285"/>
      <c r="D81" s="285"/>
      <c r="G81" s="289"/>
      <c r="L81" s="316"/>
      <c r="M81" s="316"/>
      <c r="N81" s="316"/>
      <c r="O81" s="316"/>
      <c r="P81" s="316"/>
    </row>
    <row r="82" spans="1:16" s="6" customFormat="1" ht="82.5" customHeight="1">
      <c r="A82" s="269"/>
      <c r="B82" s="273" t="s">
        <v>84</v>
      </c>
      <c r="C82" s="258" t="s">
        <v>26</v>
      </c>
      <c r="D82" s="258" t="s">
        <v>27</v>
      </c>
      <c r="E82" s="258" t="s">
        <v>28</v>
      </c>
      <c r="F82" s="258" t="s">
        <v>29</v>
      </c>
      <c r="G82" s="258" t="s">
        <v>30</v>
      </c>
      <c r="H82" s="258" t="s">
        <v>31</v>
      </c>
      <c r="I82" s="274"/>
      <c r="J82" s="275"/>
      <c r="K82" s="275"/>
      <c r="L82" s="274"/>
    </row>
    <row r="83" spans="1:16" s="6" customFormat="1" ht="82.5" customHeight="1">
      <c r="A83" s="269"/>
      <c r="B83" s="273" t="s">
        <v>510</v>
      </c>
      <c r="C83" s="276" t="s">
        <v>511</v>
      </c>
      <c r="D83" s="276" t="s">
        <v>512</v>
      </c>
      <c r="E83" s="276" t="s">
        <v>513</v>
      </c>
      <c r="F83" s="276" t="s">
        <v>514</v>
      </c>
      <c r="G83" s="276" t="s">
        <v>515</v>
      </c>
      <c r="H83" s="276" t="s">
        <v>516</v>
      </c>
      <c r="I83" s="274"/>
      <c r="J83" s="275"/>
      <c r="K83" s="275"/>
      <c r="L83" s="274"/>
    </row>
    <row r="84" spans="1:16" s="316" customFormat="1" ht="81" customHeight="1">
      <c r="A84" s="315"/>
    </row>
    <row r="85" spans="1:16" s="312" customFormat="1" ht="99" customHeight="1">
      <c r="B85" s="318" t="s">
        <v>220</v>
      </c>
      <c r="E85" s="317"/>
      <c r="G85" s="174"/>
    </row>
    <row r="86" spans="1:16" s="312" customFormat="1" ht="139.5" customHeight="1">
      <c r="B86" s="487" t="s">
        <v>363</v>
      </c>
      <c r="C86" s="487"/>
      <c r="D86" s="487"/>
      <c r="E86" s="487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</row>
    <row r="87" spans="1:16" s="312" customFormat="1" ht="390" customHeight="1">
      <c r="G87" s="174"/>
    </row>
    <row r="88" spans="1:16" s="312" customFormat="1" ht="27.5">
      <c r="G88" s="174"/>
    </row>
    <row r="89" spans="1:16" s="312" customFormat="1" ht="27.5">
      <c r="G89" s="174"/>
    </row>
    <row r="90" spans="1:16" s="312" customFormat="1" ht="27.5">
      <c r="G90" s="174"/>
    </row>
    <row r="91" spans="1:16" s="312" customFormat="1" ht="27.5">
      <c r="G91" s="174"/>
    </row>
    <row r="92" spans="1:16" s="312" customFormat="1" ht="27.5">
      <c r="G92" s="174"/>
    </row>
    <row r="93" spans="1:16" s="312" customFormat="1" ht="27.5">
      <c r="G93" s="174"/>
    </row>
    <row r="94" spans="1:16" s="312" customFormat="1" ht="27.5">
      <c r="G94" s="174"/>
    </row>
  </sheetData>
  <autoFilter ref="A32:V52" xr:uid="{00000000-0001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83">
    <mergeCell ref="B62:C62"/>
    <mergeCell ref="B57:I57"/>
    <mergeCell ref="B30:C30"/>
    <mergeCell ref="N30:P30"/>
    <mergeCell ref="A28:P28"/>
    <mergeCell ref="A38:E38"/>
    <mergeCell ref="H51:I51"/>
    <mergeCell ref="B50:E50"/>
    <mergeCell ref="H50:I50"/>
    <mergeCell ref="H32:I32"/>
    <mergeCell ref="B29:C29"/>
    <mergeCell ref="N29:P29"/>
    <mergeCell ref="H34:I34"/>
    <mergeCell ref="B34:E34"/>
    <mergeCell ref="H33:I33"/>
    <mergeCell ref="B33:E33"/>
    <mergeCell ref="B63:C63"/>
    <mergeCell ref="A44:E44"/>
    <mergeCell ref="H44:I44"/>
    <mergeCell ref="B45:E45"/>
    <mergeCell ref="H45:I45"/>
    <mergeCell ref="B51:E51"/>
    <mergeCell ref="H46:I46"/>
    <mergeCell ref="B46:E46"/>
    <mergeCell ref="H48:I48"/>
    <mergeCell ref="H49:I49"/>
    <mergeCell ref="H47:I47"/>
    <mergeCell ref="B49:E49"/>
    <mergeCell ref="B47:E47"/>
    <mergeCell ref="B48:E48"/>
    <mergeCell ref="B52:E52"/>
    <mergeCell ref="H52:I52"/>
    <mergeCell ref="B86:P86"/>
    <mergeCell ref="B58:C58"/>
    <mergeCell ref="D58:I58"/>
    <mergeCell ref="B59:C59"/>
    <mergeCell ref="D59:I59"/>
    <mergeCell ref="B61:I61"/>
    <mergeCell ref="L76:P78"/>
    <mergeCell ref="C73:I73"/>
    <mergeCell ref="C74:I74"/>
    <mergeCell ref="B75:E75"/>
    <mergeCell ref="B68:I68"/>
    <mergeCell ref="B69:C69"/>
    <mergeCell ref="B67:C67"/>
    <mergeCell ref="D66:I66"/>
    <mergeCell ref="B66:C66"/>
    <mergeCell ref="B65:I65"/>
    <mergeCell ref="D70:I70"/>
    <mergeCell ref="D71:I71"/>
    <mergeCell ref="B70:C71"/>
    <mergeCell ref="D67:I67"/>
    <mergeCell ref="M1:N1"/>
    <mergeCell ref="M5:P8"/>
    <mergeCell ref="G5:L8"/>
    <mergeCell ref="B13:F13"/>
    <mergeCell ref="A26:C26"/>
    <mergeCell ref="L11:P11"/>
    <mergeCell ref="D24:K24"/>
    <mergeCell ref="D8:F8"/>
    <mergeCell ref="A27:P27"/>
    <mergeCell ref="N26:P26"/>
    <mergeCell ref="H36:I36"/>
    <mergeCell ref="A32:E32"/>
    <mergeCell ref="O1:P1"/>
    <mergeCell ref="M2:N2"/>
    <mergeCell ref="O2:P2"/>
    <mergeCell ref="M3:N3"/>
    <mergeCell ref="O3:P3"/>
    <mergeCell ref="B35:E35"/>
    <mergeCell ref="H35:I35"/>
    <mergeCell ref="B42:E42"/>
    <mergeCell ref="B40:E40"/>
    <mergeCell ref="H40:I40"/>
    <mergeCell ref="B37:E37"/>
    <mergeCell ref="H39:I39"/>
    <mergeCell ref="H41:I41"/>
    <mergeCell ref="B41:E41"/>
    <mergeCell ref="B39:E39"/>
    <mergeCell ref="H38:I38"/>
    <mergeCell ref="H42:I42"/>
    <mergeCell ref="B36:E36"/>
    <mergeCell ref="H37:I37"/>
  </mergeCells>
  <phoneticPr fontId="119" type="noConversion"/>
  <printOptions horizontalCentered="1"/>
  <pageMargins left="0" right="0" top="0.61388888888888904" bottom="0.75" header="0" footer="0"/>
  <pageSetup paperSize="9" scale="25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2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44"/>
  <sheetViews>
    <sheetView view="pageBreakPreview" topLeftCell="A38" zoomScale="40" zoomScaleNormal="40" zoomScaleSheetLayoutView="40" zoomScalePageLayoutView="13" workbookViewId="0">
      <selection activeCell="F40" sqref="F40:G40"/>
    </sheetView>
  </sheetViews>
  <sheetFormatPr defaultColWidth="9.26953125" defaultRowHeight="20"/>
  <cols>
    <col min="1" max="1" width="74.7265625" style="121" customWidth="1"/>
    <col min="2" max="2" width="230.26953125" style="122" customWidth="1"/>
    <col min="3" max="16384" width="9.26953125" style="122"/>
  </cols>
  <sheetData>
    <row r="1" spans="1:5" s="112" customFormat="1" ht="64.150000000000006" customHeight="1">
      <c r="A1" s="110"/>
      <c r="B1" s="111"/>
      <c r="C1" s="5"/>
      <c r="D1" s="5"/>
    </row>
    <row r="2" spans="1:5" s="112" customFormat="1" ht="49.15" customHeight="1">
      <c r="A2" s="111" t="str">
        <f>'[26]1. CUTTING '!B6</f>
        <v xml:space="preserve">JOB NUMBER:  </v>
      </c>
      <c r="B2" s="111" t="str">
        <f>'1. CUTTING'!D6</f>
        <v>R12  SS25  S2737</v>
      </c>
      <c r="C2" s="5"/>
      <c r="D2" s="5"/>
    </row>
    <row r="3" spans="1:5" s="112" customFormat="1" ht="49.15" customHeight="1">
      <c r="A3" s="113" t="str">
        <f>'[26]1. CUTTING '!B7</f>
        <v xml:space="preserve">STYLE NUMBER: </v>
      </c>
      <c r="B3" s="113" t="str">
        <f>'1. CUTTING'!D7</f>
        <v>R12-SH01</v>
      </c>
      <c r="C3" s="5"/>
      <c r="D3" s="5"/>
    </row>
    <row r="4" spans="1:5" s="112" customFormat="1" ht="49.15" customHeight="1">
      <c r="A4" s="113" t="str">
        <f>'[26]1. CUTTING '!B8</f>
        <v xml:space="preserve">STYLE NAME : </v>
      </c>
      <c r="B4" s="111" t="str">
        <f>'1. CUTTING'!D8</f>
        <v>Men's Cotton Sweatshort</v>
      </c>
      <c r="C4" s="5"/>
      <c r="D4" s="5"/>
    </row>
    <row r="5" spans="1:5" s="112" customFormat="1" ht="76.150000000000006" customHeight="1">
      <c r="A5" s="114"/>
      <c r="B5" s="192" t="str">
        <f>'1. CUTTING'!D18</f>
        <v>Black / White</v>
      </c>
    </row>
    <row r="6" spans="1:5" s="116" customFormat="1" ht="63" customHeight="1">
      <c r="A6" s="115" t="s">
        <v>86</v>
      </c>
      <c r="B6" s="115" t="str">
        <f>'1. CUTTING'!$E$29</f>
        <v>BASIC BLACK</v>
      </c>
    </row>
    <row r="7" spans="1:5" s="116" customFormat="1" ht="96" customHeight="1">
      <c r="A7" s="117" t="s">
        <v>87</v>
      </c>
      <c r="B7" s="433" t="str">
        <f>'[27]1. CUTTING'!L11</f>
        <v>VTK6261-3 FRENCH TERRY 100%ORGANIC COTTON 30'S/2CMOGC+8'S/1CMOGC 440GSM, CW: 165CM</v>
      </c>
    </row>
    <row r="8" spans="1:5" s="116" customFormat="1" ht="409" customHeight="1">
      <c r="A8" s="118" t="s">
        <v>427</v>
      </c>
      <c r="B8" s="319"/>
      <c r="E8" s="119"/>
    </row>
    <row r="9" spans="1:5" s="116" customFormat="1" ht="73.5" customHeight="1">
      <c r="A9" s="115" t="str">
        <f>'[28]1. CUTTING'!B30</f>
        <v>DỰNG XÉ</v>
      </c>
      <c r="B9" s="225" t="s">
        <v>502</v>
      </c>
    </row>
    <row r="10" spans="1:5" s="116" customFormat="1" ht="236.25" customHeight="1">
      <c r="A10" s="118" t="s">
        <v>518</v>
      </c>
      <c r="B10" s="435"/>
    </row>
    <row r="11" spans="1:5" s="116" customFormat="1" ht="88.5" customHeight="1">
      <c r="A11" s="115" t="s">
        <v>394</v>
      </c>
      <c r="B11" s="115" t="str">
        <f>'1. CUTTING'!$E$29</f>
        <v>BASIC BLACK</v>
      </c>
    </row>
    <row r="12" spans="1:5" s="116" customFormat="1" ht="144" customHeight="1">
      <c r="A12" s="118" t="s">
        <v>88</v>
      </c>
      <c r="B12" s="349" t="str">
        <f>'[27]1. CUTTING'!$G$45</f>
        <v>17AXU</v>
      </c>
    </row>
    <row r="13" spans="1:5" s="116" customFormat="1" ht="35">
      <c r="A13" s="115" t="s">
        <v>307</v>
      </c>
      <c r="B13" s="225" t="str">
        <f>'[27]1. CUTTING'!$F$47</f>
        <v>Black</v>
      </c>
    </row>
    <row r="14" spans="1:5" s="116" customFormat="1" ht="153.75" customHeight="1">
      <c r="A14" s="118" t="s">
        <v>338</v>
      </c>
      <c r="B14" s="349" t="s">
        <v>440</v>
      </c>
    </row>
    <row r="15" spans="1:5" s="116" customFormat="1" ht="35">
      <c r="A15" s="115" t="s">
        <v>337</v>
      </c>
      <c r="B15" s="225" t="str">
        <f>'[27]1. CUTTING'!F49</f>
        <v>White Alyssum</v>
      </c>
    </row>
    <row r="16" spans="1:5" s="116" customFormat="1" ht="161.25" customHeight="1">
      <c r="A16" s="118" t="s">
        <v>339</v>
      </c>
      <c r="B16" s="349" t="s">
        <v>441</v>
      </c>
    </row>
    <row r="17" spans="1:2" s="116" customFormat="1" ht="70" customHeight="1">
      <c r="A17" s="115" t="s">
        <v>223</v>
      </c>
      <c r="B17" s="225" t="s">
        <v>406</v>
      </c>
    </row>
    <row r="18" spans="1:2" s="116" customFormat="1" ht="408.75" customHeight="1">
      <c r="A18" s="120" t="s">
        <v>421</v>
      </c>
      <c r="B18" s="405"/>
    </row>
    <row r="19" spans="1:2" s="116" customFormat="1" ht="70.150000000000006" customHeight="1">
      <c r="A19" s="115" t="s">
        <v>326</v>
      </c>
      <c r="B19" s="225" t="str">
        <f>'[27]1. CUTTING'!F53</f>
        <v>White Alyssum/Basic Black</v>
      </c>
    </row>
    <row r="20" spans="1:2" s="116" customFormat="1" ht="409.5" customHeight="1">
      <c r="A20" s="120" t="s">
        <v>422</v>
      </c>
      <c r="B20" s="434"/>
    </row>
    <row r="21" spans="1:2" s="116" customFormat="1" ht="70.150000000000006" customHeight="1">
      <c r="A21" s="115" t="s">
        <v>321</v>
      </c>
      <c r="B21" s="225" t="str">
        <f>'[29]1. CUTTING'!$F$66</f>
        <v>Black</v>
      </c>
    </row>
    <row r="22" spans="1:2" s="116" customFormat="1" ht="336.75" customHeight="1">
      <c r="A22" s="118" t="s">
        <v>423</v>
      </c>
      <c r="B22" s="405"/>
    </row>
    <row r="23" spans="1:2" s="116" customFormat="1" ht="87" customHeight="1">
      <c r="A23" s="115" t="s">
        <v>411</v>
      </c>
      <c r="B23" s="225" t="s">
        <v>126</v>
      </c>
    </row>
    <row r="24" spans="1:2" s="116" customFormat="1" ht="341.25" customHeight="1">
      <c r="A24" s="120" t="s">
        <v>395</v>
      </c>
      <c r="B24" s="349"/>
    </row>
    <row r="25" spans="1:2" s="116" customFormat="1" ht="65.25" customHeight="1">
      <c r="A25" s="115" t="s">
        <v>424</v>
      </c>
      <c r="B25" s="225" t="str">
        <f>'[27]1. CUTTING'!F59</f>
        <v>BASIC BLACK</v>
      </c>
    </row>
    <row r="26" spans="1:2" s="116" customFormat="1" ht="242.25" customHeight="1">
      <c r="A26" s="118" t="s">
        <v>392</v>
      </c>
      <c r="B26" s="350"/>
    </row>
    <row r="27" spans="1:2" s="116" customFormat="1" ht="66" customHeight="1">
      <c r="A27" s="115" t="s">
        <v>413</v>
      </c>
      <c r="B27" s="225" t="str">
        <f>'[27]1. CUTTING'!F62</f>
        <v>Black</v>
      </c>
    </row>
    <row r="28" spans="1:2" s="116" customFormat="1" ht="409.5" customHeight="1">
      <c r="A28" s="118" t="s">
        <v>393</v>
      </c>
      <c r="B28" s="350"/>
    </row>
    <row r="29" spans="1:2" s="346" customFormat="1" ht="57" customHeight="1">
      <c r="A29" s="345" t="s">
        <v>308</v>
      </c>
      <c r="B29" s="431" t="s">
        <v>34</v>
      </c>
    </row>
    <row r="30" spans="1:2" s="346" customFormat="1" ht="217.5" customHeight="1">
      <c r="A30" s="347" t="s">
        <v>327</v>
      </c>
      <c r="B30" s="432"/>
    </row>
    <row r="31" spans="1:2" s="346" customFormat="1" ht="71.25" customHeight="1">
      <c r="A31" s="345" t="s">
        <v>310</v>
      </c>
      <c r="B31" s="431" t="s">
        <v>34</v>
      </c>
    </row>
    <row r="32" spans="1:2" s="346" customFormat="1" ht="285.75" customHeight="1">
      <c r="A32" s="347" t="s">
        <v>328</v>
      </c>
      <c r="B32" s="432"/>
    </row>
    <row r="33" spans="1:12" s="346" customFormat="1" ht="120" customHeight="1">
      <c r="A33" s="345" t="s">
        <v>415</v>
      </c>
      <c r="B33" s="431" t="s">
        <v>329</v>
      </c>
    </row>
    <row r="34" spans="1:12" s="346" customFormat="1" ht="355.5" customHeight="1">
      <c r="A34" s="347" t="s">
        <v>425</v>
      </c>
      <c r="B34" s="432"/>
    </row>
    <row r="35" spans="1:12" s="346" customFormat="1" ht="129.75" customHeight="1">
      <c r="A35" s="345" t="s">
        <v>426</v>
      </c>
      <c r="B35" s="431" t="s">
        <v>329</v>
      </c>
    </row>
    <row r="36" spans="1:12" s="346" customFormat="1" ht="389.25" customHeight="1">
      <c r="A36" s="348" t="s">
        <v>330</v>
      </c>
      <c r="B36" s="432"/>
    </row>
    <row r="37" spans="1:12" s="346" customFormat="1" ht="81" customHeight="1">
      <c r="A37" s="345" t="s">
        <v>314</v>
      </c>
      <c r="B37" s="431" t="s">
        <v>34</v>
      </c>
      <c r="J37" s="116"/>
      <c r="K37" s="116"/>
      <c r="L37" s="116"/>
    </row>
    <row r="38" spans="1:12" s="346" customFormat="1" ht="351.75" customHeight="1">
      <c r="A38" s="347" t="s">
        <v>331</v>
      </c>
      <c r="B38" s="432" t="s">
        <v>315</v>
      </c>
      <c r="J38" s="116"/>
      <c r="K38" s="116"/>
      <c r="L38" s="116"/>
    </row>
    <row r="39" spans="1:12" s="346" customFormat="1" ht="63.75" customHeight="1">
      <c r="A39" s="345" t="s">
        <v>316</v>
      </c>
      <c r="B39" s="431" t="s">
        <v>34</v>
      </c>
    </row>
    <row r="40" spans="1:12" s="346" customFormat="1" ht="289.5" customHeight="1">
      <c r="A40" s="347" t="s">
        <v>334</v>
      </c>
      <c r="B40" s="432"/>
    </row>
    <row r="41" spans="1:12" s="346" customFormat="1" ht="52.5" hidden="1" customHeight="1">
      <c r="A41" s="345" t="s">
        <v>317</v>
      </c>
      <c r="B41" s="431" t="s">
        <v>34</v>
      </c>
    </row>
    <row r="42" spans="1:12" s="346" customFormat="1" ht="258" hidden="1" customHeight="1">
      <c r="A42" s="347" t="s">
        <v>335</v>
      </c>
      <c r="B42" s="432"/>
    </row>
    <row r="43" spans="1:12" s="346" customFormat="1" ht="87" customHeight="1">
      <c r="A43" s="345" t="s">
        <v>336</v>
      </c>
      <c r="B43" s="431" t="s">
        <v>67</v>
      </c>
    </row>
    <row r="44" spans="1:12" ht="341.25" customHeight="1">
      <c r="A44" s="347"/>
      <c r="B44" s="432"/>
    </row>
  </sheetData>
  <printOptions horizontalCentered="1"/>
  <pageMargins left="0.25" right="0" top="0.60416666666666696" bottom="0.75" header="0" footer="0"/>
  <pageSetup paperSize="9" scale="32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8" max="1" man="1"/>
    <brk id="38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A8EF-9AA5-4D85-B2D0-C809FB8F7B7C}">
  <dimension ref="A1:O25"/>
  <sheetViews>
    <sheetView view="pageBreakPreview" topLeftCell="A4" zoomScale="66" zoomScaleNormal="100" zoomScaleSheetLayoutView="66" workbookViewId="0">
      <selection activeCell="R14" sqref="R14"/>
    </sheetView>
  </sheetViews>
  <sheetFormatPr defaultRowHeight="14.5"/>
  <cols>
    <col min="1" max="1" width="12.54296875" bestFit="1" customWidth="1"/>
    <col min="2" max="2" width="8.81640625" bestFit="1" customWidth="1"/>
  </cols>
  <sheetData>
    <row r="1" spans="1:15" s="374" customFormat="1" ht="10.5">
      <c r="A1" s="373" t="str">
        <f>'1. CUTTING'!B6</f>
        <v xml:space="preserve">JOB NUMBER:  </v>
      </c>
      <c r="B1" s="373" t="str">
        <f>'1. CUTTING'!D6</f>
        <v>R12  SS25  S2737</v>
      </c>
      <c r="C1" s="373"/>
      <c r="D1" s="373"/>
      <c r="E1" s="373"/>
    </row>
    <row r="2" spans="1:15" s="374" customFormat="1" ht="10.5">
      <c r="A2" s="373" t="str">
        <f>'1. CUTTING'!B7</f>
        <v xml:space="preserve">STYLE NUMBER: </v>
      </c>
      <c r="B2" s="373" t="str">
        <f>'1. CUTTING'!D7</f>
        <v>R12-SH01</v>
      </c>
      <c r="C2" s="375"/>
      <c r="D2" s="375"/>
      <c r="E2" s="375"/>
    </row>
    <row r="3" spans="1:15" s="374" customFormat="1" ht="10.5">
      <c r="A3" s="373" t="str">
        <f>'1. CUTTING'!B8</f>
        <v xml:space="preserve">STYLE NAME : </v>
      </c>
      <c r="B3" s="373" t="str">
        <f>'1. CUTTING'!D8</f>
        <v>Men's Cotton Sweatshort</v>
      </c>
      <c r="C3" s="373"/>
      <c r="D3" s="373"/>
      <c r="E3" s="373"/>
    </row>
    <row r="4" spans="1:15">
      <c r="A4" s="526" t="e" vm="2">
        <v>#VALUE!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5">
      <c r="A5" s="526"/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</row>
    <row r="6" spans="1:15">
      <c r="A6" s="526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</row>
    <row r="7" spans="1:15">
      <c r="A7" s="526"/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</row>
    <row r="8" spans="1:15">
      <c r="A8" s="526"/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</row>
    <row r="9" spans="1:15">
      <c r="A9" s="526"/>
      <c r="B9" s="526"/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  <c r="O9" s="526"/>
    </row>
    <row r="10" spans="1:15">
      <c r="A10" s="526"/>
      <c r="B10" s="526"/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</row>
    <row r="11" spans="1:15">
      <c r="A11" s="526"/>
      <c r="B11" s="526"/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</row>
    <row r="12" spans="1:15">
      <c r="A12" s="526"/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</row>
    <row r="13" spans="1:15">
      <c r="A13" s="526"/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</row>
    <row r="14" spans="1:15">
      <c r="A14" s="526"/>
      <c r="B14" s="526"/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</row>
    <row r="15" spans="1:15">
      <c r="A15" s="526"/>
      <c r="B15" s="526"/>
      <c r="C15" s="526"/>
      <c r="D15" s="526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</row>
    <row r="16" spans="1:15">
      <c r="A16" s="526"/>
      <c r="B16" s="526"/>
      <c r="C16" s="526"/>
      <c r="D16" s="526"/>
      <c r="E16" s="526"/>
      <c r="F16" s="526"/>
      <c r="G16" s="526"/>
      <c r="H16" s="526"/>
      <c r="I16" s="526"/>
      <c r="J16" s="526"/>
      <c r="K16" s="526"/>
      <c r="L16" s="526"/>
      <c r="M16" s="526"/>
      <c r="N16" s="526"/>
      <c r="O16" s="526"/>
    </row>
    <row r="17" spans="1:15">
      <c r="A17" s="526"/>
      <c r="B17" s="526"/>
      <c r="C17" s="526"/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  <c r="O17" s="526"/>
    </row>
    <row r="18" spans="1:15">
      <c r="A18" s="526"/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</row>
    <row r="19" spans="1:15">
      <c r="A19" s="526"/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</row>
    <row r="20" spans="1:15">
      <c r="A20" s="526"/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</row>
    <row r="21" spans="1:15">
      <c r="A21" s="526"/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6"/>
      <c r="O21" s="526"/>
    </row>
    <row r="22" spans="1:15">
      <c r="A22" s="526"/>
      <c r="B22" s="526"/>
      <c r="C22" s="526"/>
      <c r="D22" s="526"/>
      <c r="E22" s="526"/>
      <c r="F22" s="526"/>
      <c r="G22" s="526"/>
      <c r="H22" s="526"/>
      <c r="I22" s="526"/>
      <c r="J22" s="526"/>
      <c r="K22" s="526"/>
      <c r="L22" s="526"/>
      <c r="M22" s="526"/>
      <c r="N22" s="526"/>
      <c r="O22" s="526"/>
    </row>
    <row r="23" spans="1:15">
      <c r="A23" s="526"/>
      <c r="B23" s="526"/>
      <c r="C23" s="526"/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26"/>
      <c r="O23" s="526"/>
    </row>
    <row r="24" spans="1:15">
      <c r="A24" s="526"/>
      <c r="B24" s="526"/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</row>
    <row r="25" spans="1:15">
      <c r="A25" s="526"/>
      <c r="B25" s="526"/>
      <c r="C25" s="526"/>
      <c r="D25" s="526"/>
      <c r="E25" s="526"/>
      <c r="F25" s="526"/>
      <c r="G25" s="526"/>
      <c r="H25" s="526"/>
      <c r="I25" s="526"/>
      <c r="J25" s="526"/>
      <c r="K25" s="526"/>
      <c r="L25" s="526"/>
      <c r="M25" s="526"/>
      <c r="N25" s="526"/>
      <c r="O25" s="526"/>
    </row>
  </sheetData>
  <mergeCells count="1">
    <mergeCell ref="A4:O25"/>
  </mergeCells>
  <pageMargins left="0.25" right="0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EE0C-33C6-409F-B137-050A800E748F}">
  <sheetPr>
    <pageSetUpPr fitToPage="1"/>
  </sheetPr>
  <dimension ref="A1:G28"/>
  <sheetViews>
    <sheetView view="pageBreakPreview" topLeftCell="A14" zoomScale="117" zoomScaleNormal="100" zoomScaleSheetLayoutView="117" workbookViewId="0">
      <selection activeCell="D26" sqref="D26"/>
    </sheetView>
  </sheetViews>
  <sheetFormatPr defaultColWidth="8.81640625" defaultRowHeight="13"/>
  <cols>
    <col min="1" max="1" width="8.81640625" style="320"/>
    <col min="2" max="2" width="19.54296875" style="320" bestFit="1" customWidth="1"/>
    <col min="3" max="3" width="28.7265625" style="320" bestFit="1" customWidth="1"/>
    <col min="4" max="4" width="28.7265625" style="320" customWidth="1"/>
    <col min="5" max="16384" width="8.81640625" style="320"/>
  </cols>
  <sheetData>
    <row r="1" spans="1:7" ht="13.15" customHeight="1">
      <c r="A1" s="527" t="s">
        <v>233</v>
      </c>
      <c r="B1" s="527" t="s">
        <v>232</v>
      </c>
      <c r="C1" s="527" t="s">
        <v>231</v>
      </c>
      <c r="D1" s="527"/>
      <c r="E1" s="527" t="s">
        <v>230</v>
      </c>
      <c r="F1" s="527" t="s">
        <v>229</v>
      </c>
      <c r="G1" s="531" t="s">
        <v>228</v>
      </c>
    </row>
    <row r="2" spans="1:7">
      <c r="A2" s="528"/>
      <c r="B2" s="528"/>
      <c r="C2" s="528"/>
      <c r="D2" s="528"/>
      <c r="E2" s="528"/>
      <c r="F2" s="528"/>
      <c r="G2" s="532"/>
    </row>
    <row r="3" spans="1:7" ht="13.15" customHeight="1">
      <c r="A3" s="322" t="s">
        <v>237</v>
      </c>
      <c r="B3" s="323" t="s">
        <v>238</v>
      </c>
      <c r="C3" s="323" t="s">
        <v>239</v>
      </c>
      <c r="D3" s="323" t="s">
        <v>213</v>
      </c>
      <c r="E3" s="324">
        <v>-1</v>
      </c>
      <c r="F3" s="324">
        <v>1</v>
      </c>
      <c r="G3" s="325">
        <v>71</v>
      </c>
    </row>
    <row r="4" spans="1:7" ht="13.15" customHeight="1">
      <c r="A4" s="322" t="s">
        <v>240</v>
      </c>
      <c r="B4" s="323" t="s">
        <v>241</v>
      </c>
      <c r="C4" s="323" t="s">
        <v>239</v>
      </c>
      <c r="D4" s="323" t="s">
        <v>214</v>
      </c>
      <c r="E4" s="324">
        <v>-1</v>
      </c>
      <c r="F4" s="324">
        <v>1</v>
      </c>
      <c r="G4" s="324">
        <v>71</v>
      </c>
    </row>
    <row r="5" spans="1:7" ht="13.15" customHeight="1">
      <c r="A5" s="322" t="s">
        <v>242</v>
      </c>
      <c r="B5" s="323" t="s">
        <v>243</v>
      </c>
      <c r="C5" s="323" t="s">
        <v>244</v>
      </c>
      <c r="D5" s="323" t="s">
        <v>191</v>
      </c>
      <c r="E5" s="324">
        <v>-1</v>
      </c>
      <c r="F5" s="324">
        <v>1</v>
      </c>
      <c r="G5" s="324">
        <v>44</v>
      </c>
    </row>
    <row r="6" spans="1:7" ht="13.15" customHeight="1">
      <c r="A6" s="322" t="s">
        <v>245</v>
      </c>
      <c r="B6" s="323" t="s">
        <v>246</v>
      </c>
      <c r="C6" s="323" t="s">
        <v>247</v>
      </c>
      <c r="D6" s="323" t="s">
        <v>215</v>
      </c>
      <c r="E6" s="324">
        <v>-0.5</v>
      </c>
      <c r="F6" s="324">
        <v>0.5</v>
      </c>
      <c r="G6" s="324">
        <v>14</v>
      </c>
    </row>
    <row r="7" spans="1:7" ht="13.15" customHeight="1">
      <c r="A7" s="322" t="s">
        <v>248</v>
      </c>
      <c r="B7" s="323" t="s">
        <v>249</v>
      </c>
      <c r="C7" s="323" t="s">
        <v>250</v>
      </c>
      <c r="D7" s="323" t="s">
        <v>210</v>
      </c>
      <c r="E7" s="324">
        <v>-1</v>
      </c>
      <c r="F7" s="324">
        <v>1</v>
      </c>
      <c r="G7" s="324">
        <v>42</v>
      </c>
    </row>
    <row r="8" spans="1:7" ht="13.15" customHeight="1">
      <c r="A8" s="322" t="s">
        <v>251</v>
      </c>
      <c r="B8" s="323" t="s">
        <v>252</v>
      </c>
      <c r="C8" s="323" t="s">
        <v>250</v>
      </c>
      <c r="D8" s="323" t="s">
        <v>203</v>
      </c>
      <c r="E8" s="324">
        <v>-1</v>
      </c>
      <c r="F8" s="324">
        <v>1</v>
      </c>
      <c r="G8" s="324">
        <v>40.5</v>
      </c>
    </row>
    <row r="9" spans="1:7" ht="13.15" customHeight="1">
      <c r="A9" s="322" t="s">
        <v>253</v>
      </c>
      <c r="B9" s="323" t="s">
        <v>254</v>
      </c>
      <c r="C9" s="323" t="s">
        <v>255</v>
      </c>
      <c r="D9" s="323" t="s">
        <v>204</v>
      </c>
      <c r="E9" s="324">
        <v>-1</v>
      </c>
      <c r="F9" s="324">
        <v>1</v>
      </c>
      <c r="G9" s="324">
        <v>55.5</v>
      </c>
    </row>
    <row r="10" spans="1:7">
      <c r="A10" s="322" t="s">
        <v>256</v>
      </c>
      <c r="B10" s="323" t="s">
        <v>257</v>
      </c>
      <c r="C10" s="323" t="s">
        <v>258</v>
      </c>
      <c r="D10" s="323" t="s">
        <v>216</v>
      </c>
      <c r="E10" s="324">
        <v>0</v>
      </c>
      <c r="F10" s="324">
        <v>0</v>
      </c>
      <c r="G10" s="324">
        <v>41</v>
      </c>
    </row>
    <row r="11" spans="1:7" ht="13.15" customHeight="1">
      <c r="A11" s="322" t="s">
        <v>259</v>
      </c>
      <c r="B11" s="323" t="s">
        <v>260</v>
      </c>
      <c r="C11" s="323" t="s">
        <v>261</v>
      </c>
      <c r="D11" s="323" t="s">
        <v>205</v>
      </c>
      <c r="E11" s="324">
        <v>-1</v>
      </c>
      <c r="F11" s="324">
        <v>1</v>
      </c>
      <c r="G11" s="324">
        <v>54.5</v>
      </c>
    </row>
    <row r="12" spans="1:7" ht="13.15" customHeight="1">
      <c r="A12" s="322" t="s">
        <v>262</v>
      </c>
      <c r="B12" s="323" t="s">
        <v>263</v>
      </c>
      <c r="C12" s="323" t="s">
        <v>264</v>
      </c>
      <c r="D12" s="323" t="s">
        <v>211</v>
      </c>
      <c r="E12" s="324">
        <v>-1</v>
      </c>
      <c r="F12" s="324">
        <v>1</v>
      </c>
      <c r="G12" s="324">
        <v>54.5</v>
      </c>
    </row>
    <row r="13" spans="1:7">
      <c r="A13" s="322" t="s">
        <v>265</v>
      </c>
      <c r="B13" s="323" t="s">
        <v>266</v>
      </c>
      <c r="C13" s="321"/>
      <c r="D13" s="323" t="s">
        <v>198</v>
      </c>
      <c r="E13" s="324">
        <v>-0.3</v>
      </c>
      <c r="F13" s="324">
        <v>0.3</v>
      </c>
      <c r="G13" s="324">
        <v>2.5</v>
      </c>
    </row>
    <row r="14" spans="1:7" ht="13.15" customHeight="1">
      <c r="A14" s="322" t="s">
        <v>267</v>
      </c>
      <c r="B14" s="323" t="s">
        <v>268</v>
      </c>
      <c r="C14" s="323" t="s">
        <v>269</v>
      </c>
      <c r="D14" s="323" t="s">
        <v>217</v>
      </c>
      <c r="E14" s="324">
        <v>-1</v>
      </c>
      <c r="F14" s="324">
        <v>1</v>
      </c>
      <c r="G14" s="324">
        <v>21.5</v>
      </c>
    </row>
    <row r="15" spans="1:7">
      <c r="A15" s="322" t="s">
        <v>270</v>
      </c>
      <c r="B15" s="323" t="s">
        <v>271</v>
      </c>
      <c r="C15" s="323" t="s">
        <v>272</v>
      </c>
      <c r="D15" s="323" t="s">
        <v>206</v>
      </c>
      <c r="E15" s="324">
        <v>-1</v>
      </c>
      <c r="F15" s="324">
        <v>1</v>
      </c>
      <c r="G15" s="324">
        <v>17</v>
      </c>
    </row>
    <row r="16" spans="1:7" ht="13.15" customHeight="1">
      <c r="A16" s="322" t="s">
        <v>273</v>
      </c>
      <c r="B16" s="323" t="s">
        <v>274</v>
      </c>
      <c r="C16" s="323" t="s">
        <v>275</v>
      </c>
      <c r="D16" s="323" t="s">
        <v>207</v>
      </c>
      <c r="E16" s="324">
        <v>-0.3</v>
      </c>
      <c r="F16" s="324">
        <v>0.3</v>
      </c>
      <c r="G16" s="324">
        <v>10.5</v>
      </c>
    </row>
    <row r="17" spans="1:7" ht="13.15" customHeight="1">
      <c r="A17" s="322" t="s">
        <v>276</v>
      </c>
      <c r="B17" s="323" t="s">
        <v>277</v>
      </c>
      <c r="C17" s="323" t="s">
        <v>278</v>
      </c>
      <c r="D17" s="323" t="s">
        <v>208</v>
      </c>
      <c r="E17" s="324">
        <v>-0.3</v>
      </c>
      <c r="F17" s="324">
        <v>0.3</v>
      </c>
      <c r="G17" s="324">
        <v>2.5</v>
      </c>
    </row>
    <row r="18" spans="1:7">
      <c r="A18" s="322" t="s">
        <v>279</v>
      </c>
      <c r="B18" s="323" t="s">
        <v>280</v>
      </c>
      <c r="C18" s="321"/>
      <c r="D18" s="323" t="s">
        <v>92</v>
      </c>
      <c r="E18" s="324">
        <v>-0.3</v>
      </c>
      <c r="F18" s="324">
        <v>0.3</v>
      </c>
      <c r="G18" s="326">
        <v>2</v>
      </c>
    </row>
    <row r="19" spans="1:7" ht="13.15" customHeight="1">
      <c r="A19" s="322" t="s">
        <v>281</v>
      </c>
      <c r="B19" s="323" t="s">
        <v>282</v>
      </c>
      <c r="C19" s="323" t="s">
        <v>283</v>
      </c>
      <c r="D19" s="323" t="s">
        <v>212</v>
      </c>
      <c r="E19" s="324">
        <v>-0.5</v>
      </c>
      <c r="F19" s="324">
        <v>0.5</v>
      </c>
      <c r="G19" s="324">
        <v>25</v>
      </c>
    </row>
    <row r="20" spans="1:7" ht="13.15" customHeight="1">
      <c r="A20" s="322" t="s">
        <v>284</v>
      </c>
      <c r="B20" s="323" t="s">
        <v>285</v>
      </c>
      <c r="C20" s="323" t="s">
        <v>286</v>
      </c>
      <c r="D20" s="323" t="s">
        <v>218</v>
      </c>
      <c r="E20" s="324">
        <v>-0.5</v>
      </c>
      <c r="F20" s="324">
        <v>0.5</v>
      </c>
      <c r="G20" s="324">
        <v>10</v>
      </c>
    </row>
    <row r="21" spans="1:7" ht="13.15" customHeight="1">
      <c r="A21" s="322" t="s">
        <v>287</v>
      </c>
      <c r="B21" s="323" t="s">
        <v>288</v>
      </c>
      <c r="C21" s="323" t="s">
        <v>289</v>
      </c>
      <c r="D21" s="323" t="s">
        <v>96</v>
      </c>
      <c r="E21" s="324">
        <v>-1</v>
      </c>
      <c r="F21" s="324">
        <v>1</v>
      </c>
      <c r="G21" s="324">
        <v>68</v>
      </c>
    </row>
    <row r="22" spans="1:7" ht="13.15" customHeight="1">
      <c r="A22" s="322" t="s">
        <v>290</v>
      </c>
      <c r="B22" s="323" t="s">
        <v>291</v>
      </c>
      <c r="C22" s="323" t="s">
        <v>292</v>
      </c>
      <c r="D22" s="323" t="s">
        <v>209</v>
      </c>
      <c r="E22" s="324">
        <v>-1</v>
      </c>
      <c r="F22" s="324">
        <v>1</v>
      </c>
      <c r="G22" s="324">
        <v>22</v>
      </c>
    </row>
    <row r="23" spans="1:7" ht="13.15" customHeight="1">
      <c r="A23" s="322" t="s">
        <v>293</v>
      </c>
      <c r="B23" s="323" t="s">
        <v>294</v>
      </c>
      <c r="C23" s="323" t="s">
        <v>295</v>
      </c>
      <c r="D23" s="323" t="s">
        <v>221</v>
      </c>
      <c r="E23" s="324">
        <v>-0.5</v>
      </c>
      <c r="F23" s="324">
        <v>0.5</v>
      </c>
      <c r="G23" s="324">
        <v>18.5</v>
      </c>
    </row>
    <row r="24" spans="1:7" ht="26">
      <c r="A24" s="322" t="s">
        <v>296</v>
      </c>
      <c r="B24" s="323" t="s">
        <v>297</v>
      </c>
      <c r="C24" s="323" t="s">
        <v>298</v>
      </c>
      <c r="D24" s="323" t="s">
        <v>222</v>
      </c>
      <c r="E24" s="324">
        <v>-0.5</v>
      </c>
      <c r="F24" s="324">
        <v>0.5</v>
      </c>
      <c r="G24" s="324">
        <v>15</v>
      </c>
    </row>
    <row r="25" spans="1:7" ht="13.15" customHeight="1">
      <c r="A25" s="322" t="s">
        <v>299</v>
      </c>
      <c r="B25" s="323" t="s">
        <v>300</v>
      </c>
      <c r="C25" s="323" t="s">
        <v>301</v>
      </c>
      <c r="D25" s="323" t="s">
        <v>194</v>
      </c>
      <c r="E25" s="324">
        <v>-0.5</v>
      </c>
      <c r="F25" s="324">
        <v>0.5</v>
      </c>
      <c r="G25" s="324">
        <v>9.5</v>
      </c>
    </row>
    <row r="26" spans="1:7">
      <c r="A26" s="322" t="s">
        <v>302</v>
      </c>
      <c r="B26" s="323" t="s">
        <v>303</v>
      </c>
      <c r="C26" s="321"/>
      <c r="D26" s="323" t="s">
        <v>219</v>
      </c>
      <c r="E26" s="324">
        <v>-0.3</v>
      </c>
      <c r="F26" s="324">
        <v>0.3</v>
      </c>
      <c r="G26" s="324">
        <v>6</v>
      </c>
    </row>
    <row r="27" spans="1:7" ht="42">
      <c r="A27" s="322" t="s">
        <v>304</v>
      </c>
      <c r="B27" s="323" t="s">
        <v>305</v>
      </c>
      <c r="C27" s="323" t="s">
        <v>306</v>
      </c>
      <c r="D27" s="328" t="s">
        <v>320</v>
      </c>
      <c r="E27" s="324">
        <v>-0.3</v>
      </c>
      <c r="F27" s="324">
        <v>0.3</v>
      </c>
      <c r="G27" s="327">
        <v>9</v>
      </c>
    </row>
    <row r="28" spans="1:7" ht="13.15" customHeight="1">
      <c r="A28" s="529" t="s">
        <v>227</v>
      </c>
      <c r="B28" s="530"/>
      <c r="C28" s="530"/>
      <c r="D28" s="530"/>
      <c r="E28" s="530"/>
      <c r="F28" s="530"/>
      <c r="G28" s="530"/>
    </row>
  </sheetData>
  <mergeCells count="8">
    <mergeCell ref="E1:E2"/>
    <mergeCell ref="F1:F2"/>
    <mergeCell ref="A28:G28"/>
    <mergeCell ref="A1:A2"/>
    <mergeCell ref="B1:B2"/>
    <mergeCell ref="C1:C2"/>
    <mergeCell ref="D1:D2"/>
    <mergeCell ref="G1:G2"/>
  </mergeCells>
  <pageMargins left="0.7" right="0.7" top="0.75" bottom="0.75" header="0.3" footer="0.3"/>
  <pageSetup paperSize="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A319-501C-461D-BFE8-0814580A12F1}">
  <sheetPr>
    <pageSetUpPr fitToPage="1"/>
  </sheetPr>
  <dimension ref="A1:L21"/>
  <sheetViews>
    <sheetView view="pageBreakPreview" topLeftCell="A5" zoomScale="60" zoomScaleNormal="100" workbookViewId="0">
      <selection activeCell="F40" sqref="F40:G40"/>
    </sheetView>
  </sheetViews>
  <sheetFormatPr defaultColWidth="8.81640625" defaultRowHeight="13"/>
  <cols>
    <col min="1" max="1" width="12.1796875" style="376" customWidth="1"/>
    <col min="2" max="2" width="25.81640625" style="376" bestFit="1" customWidth="1"/>
    <col min="3" max="3" width="57.54296875" style="376" bestFit="1" customWidth="1"/>
    <col min="4" max="4" width="61" style="376" customWidth="1"/>
    <col min="5" max="12" width="9.81640625" style="421" customWidth="1"/>
    <col min="13" max="16384" width="8.81640625" style="376"/>
  </cols>
  <sheetData>
    <row r="1" spans="1:12" s="412" customFormat="1" ht="32.25" customHeight="1">
      <c r="A1" s="422" t="s">
        <v>484</v>
      </c>
      <c r="B1" s="422" t="s">
        <v>485</v>
      </c>
      <c r="C1" s="422" t="s">
        <v>486</v>
      </c>
      <c r="D1" s="410" t="s">
        <v>369</v>
      </c>
      <c r="E1" s="423" t="s">
        <v>487</v>
      </c>
      <c r="F1" s="423" t="s">
        <v>488</v>
      </c>
      <c r="G1" s="424" t="s">
        <v>489</v>
      </c>
      <c r="H1" s="424" t="s">
        <v>490</v>
      </c>
      <c r="I1" s="425" t="s">
        <v>491</v>
      </c>
      <c r="J1" s="424" t="s">
        <v>492</v>
      </c>
      <c r="K1" s="424" t="s">
        <v>493</v>
      </c>
      <c r="L1" s="424" t="s">
        <v>494</v>
      </c>
    </row>
    <row r="2" spans="1:12" s="411" customFormat="1" ht="32.25" customHeight="1">
      <c r="A2" s="417" t="s">
        <v>442</v>
      </c>
      <c r="B2" s="417" t="s">
        <v>443</v>
      </c>
      <c r="C2" s="417" t="s">
        <v>444</v>
      </c>
      <c r="D2" s="417" t="s">
        <v>370</v>
      </c>
      <c r="E2" s="419">
        <v>-1</v>
      </c>
      <c r="F2" s="419">
        <v>1</v>
      </c>
      <c r="G2" s="419">
        <v>35</v>
      </c>
      <c r="H2" s="419">
        <v>37.5</v>
      </c>
      <c r="I2" s="420">
        <v>40</v>
      </c>
      <c r="J2" s="419">
        <v>42.5</v>
      </c>
      <c r="K2" s="419">
        <v>45</v>
      </c>
      <c r="L2" s="419">
        <v>47.5</v>
      </c>
    </row>
    <row r="3" spans="1:12" s="411" customFormat="1" ht="32.25" customHeight="1">
      <c r="A3" s="417" t="s">
        <v>445</v>
      </c>
      <c r="B3" s="417" t="s">
        <v>446</v>
      </c>
      <c r="C3" s="418"/>
      <c r="D3" s="417" t="s">
        <v>371</v>
      </c>
      <c r="E3" s="419">
        <v>-0.5</v>
      </c>
      <c r="F3" s="419">
        <v>0.5</v>
      </c>
      <c r="G3" s="419">
        <v>4.5</v>
      </c>
      <c r="H3" s="419">
        <v>4.5</v>
      </c>
      <c r="I3" s="420">
        <v>4.5</v>
      </c>
      <c r="J3" s="419">
        <v>4.5</v>
      </c>
      <c r="K3" s="419">
        <v>4.5</v>
      </c>
      <c r="L3" s="419">
        <v>4.5</v>
      </c>
    </row>
    <row r="4" spans="1:12" s="411" customFormat="1" ht="32.25" customHeight="1">
      <c r="A4" s="417" t="s">
        <v>447</v>
      </c>
      <c r="B4" s="417" t="s">
        <v>448</v>
      </c>
      <c r="C4" s="417" t="s">
        <v>449</v>
      </c>
      <c r="D4" s="417" t="s">
        <v>372</v>
      </c>
      <c r="E4" s="419">
        <v>-0.5</v>
      </c>
      <c r="F4" s="419">
        <v>0.5</v>
      </c>
      <c r="G4" s="419">
        <v>13</v>
      </c>
      <c r="H4" s="419">
        <v>14</v>
      </c>
      <c r="I4" s="420">
        <v>15</v>
      </c>
      <c r="J4" s="419">
        <v>16</v>
      </c>
      <c r="K4" s="419">
        <v>17</v>
      </c>
      <c r="L4" s="419">
        <v>18</v>
      </c>
    </row>
    <row r="5" spans="1:12" s="411" customFormat="1" ht="32.25" customHeight="1">
      <c r="A5" s="413" t="s">
        <v>373</v>
      </c>
      <c r="B5" s="414"/>
      <c r="C5" s="414"/>
      <c r="D5" s="414"/>
      <c r="E5" s="408"/>
      <c r="F5" s="408"/>
      <c r="G5" s="408"/>
      <c r="H5" s="408"/>
      <c r="I5" s="408"/>
      <c r="J5" s="408"/>
      <c r="K5" s="408"/>
      <c r="L5" s="408"/>
    </row>
    <row r="6" spans="1:12" s="411" customFormat="1" ht="43.5" customHeight="1">
      <c r="A6" s="417" t="s">
        <v>450</v>
      </c>
      <c r="B6" s="417" t="s">
        <v>451</v>
      </c>
      <c r="C6" s="417" t="s">
        <v>452</v>
      </c>
      <c r="D6" s="417" t="s">
        <v>374</v>
      </c>
      <c r="E6" s="419">
        <v>-1</v>
      </c>
      <c r="F6" s="419">
        <v>1</v>
      </c>
      <c r="G6" s="419">
        <v>51</v>
      </c>
      <c r="H6" s="419">
        <v>53.5</v>
      </c>
      <c r="I6" s="420">
        <v>56</v>
      </c>
      <c r="J6" s="419">
        <v>58.5</v>
      </c>
      <c r="K6" s="419">
        <v>61</v>
      </c>
      <c r="L6" s="419">
        <v>63.5</v>
      </c>
    </row>
    <row r="7" spans="1:12" s="411" customFormat="1" ht="32.25" customHeight="1">
      <c r="A7" s="415" t="s">
        <v>375</v>
      </c>
      <c r="B7" s="416"/>
      <c r="C7" s="416"/>
      <c r="D7" s="416"/>
      <c r="E7" s="409"/>
      <c r="F7" s="409"/>
      <c r="G7" s="409"/>
      <c r="H7" s="409"/>
      <c r="I7" s="409"/>
      <c r="J7" s="409"/>
      <c r="K7" s="409"/>
      <c r="L7" s="409"/>
    </row>
    <row r="8" spans="1:12" s="411" customFormat="1" ht="32.25" customHeight="1">
      <c r="A8" s="417" t="s">
        <v>453</v>
      </c>
      <c r="B8" s="417" t="s">
        <v>454</v>
      </c>
      <c r="C8" s="417" t="s">
        <v>455</v>
      </c>
      <c r="D8" s="417" t="s">
        <v>376</v>
      </c>
      <c r="E8" s="419">
        <v>-0.5</v>
      </c>
      <c r="F8" s="419">
        <v>0.5</v>
      </c>
      <c r="G8" s="419">
        <v>28</v>
      </c>
      <c r="H8" s="419">
        <v>29</v>
      </c>
      <c r="I8" s="420">
        <v>30</v>
      </c>
      <c r="J8" s="419">
        <v>31</v>
      </c>
      <c r="K8" s="419">
        <v>32</v>
      </c>
      <c r="L8" s="419">
        <v>33</v>
      </c>
    </row>
    <row r="9" spans="1:12" s="411" customFormat="1" ht="32.25" customHeight="1">
      <c r="A9" s="417" t="s">
        <v>456</v>
      </c>
      <c r="B9" s="417" t="s">
        <v>457</v>
      </c>
      <c r="C9" s="417" t="s">
        <v>455</v>
      </c>
      <c r="D9" s="417" t="s">
        <v>377</v>
      </c>
      <c r="E9" s="419">
        <v>-0.5</v>
      </c>
      <c r="F9" s="419">
        <v>0.5</v>
      </c>
      <c r="G9" s="419">
        <v>35</v>
      </c>
      <c r="H9" s="419">
        <v>36</v>
      </c>
      <c r="I9" s="420">
        <v>37</v>
      </c>
      <c r="J9" s="419">
        <v>38</v>
      </c>
      <c r="K9" s="419">
        <v>39</v>
      </c>
      <c r="L9" s="419">
        <v>40</v>
      </c>
    </row>
    <row r="10" spans="1:12" s="411" customFormat="1" ht="32.25" customHeight="1">
      <c r="A10" s="417" t="s">
        <v>458</v>
      </c>
      <c r="B10" s="417" t="s">
        <v>459</v>
      </c>
      <c r="C10" s="417" t="s">
        <v>460</v>
      </c>
      <c r="D10" s="417" t="s">
        <v>378</v>
      </c>
      <c r="E10" s="419">
        <v>-0.5</v>
      </c>
      <c r="F10" s="419">
        <v>0.5</v>
      </c>
      <c r="G10" s="419">
        <v>33.5</v>
      </c>
      <c r="H10" s="419">
        <v>34.75</v>
      </c>
      <c r="I10" s="420">
        <v>36</v>
      </c>
      <c r="J10" s="419">
        <v>37.25</v>
      </c>
      <c r="K10" s="419">
        <v>38.5</v>
      </c>
      <c r="L10" s="419">
        <v>39.75</v>
      </c>
    </row>
    <row r="11" spans="1:12" s="411" customFormat="1" ht="32.25" customHeight="1">
      <c r="A11" s="417" t="s">
        <v>461</v>
      </c>
      <c r="B11" s="417" t="s">
        <v>462</v>
      </c>
      <c r="C11" s="417" t="s">
        <v>444</v>
      </c>
      <c r="D11" s="417" t="s">
        <v>379</v>
      </c>
      <c r="E11" s="419">
        <v>-0.5</v>
      </c>
      <c r="F11" s="419">
        <v>0.5</v>
      </c>
      <c r="G11" s="419">
        <v>25.5</v>
      </c>
      <c r="H11" s="419">
        <v>26.5</v>
      </c>
      <c r="I11" s="420">
        <v>27.5</v>
      </c>
      <c r="J11" s="419">
        <v>28.5</v>
      </c>
      <c r="K11" s="419">
        <v>29.5</v>
      </c>
      <c r="L11" s="419">
        <v>30.5</v>
      </c>
    </row>
    <row r="12" spans="1:12" s="411" customFormat="1" ht="32.25" customHeight="1">
      <c r="A12" s="417" t="s">
        <v>463</v>
      </c>
      <c r="B12" s="417" t="s">
        <v>464</v>
      </c>
      <c r="C12" s="418"/>
      <c r="D12" s="417" t="s">
        <v>380</v>
      </c>
      <c r="E12" s="419">
        <v>-0.3</v>
      </c>
      <c r="F12" s="419">
        <v>0.3</v>
      </c>
      <c r="G12" s="419">
        <v>2.5</v>
      </c>
      <c r="H12" s="419">
        <v>2.5</v>
      </c>
      <c r="I12" s="420">
        <v>2.5</v>
      </c>
      <c r="J12" s="419">
        <v>2.5</v>
      </c>
      <c r="K12" s="419">
        <v>2.5</v>
      </c>
      <c r="L12" s="419">
        <v>2.5</v>
      </c>
    </row>
    <row r="13" spans="1:12" s="411" customFormat="1" ht="32.25" customHeight="1">
      <c r="A13" s="417" t="s">
        <v>465</v>
      </c>
      <c r="B13" s="417" t="s">
        <v>466</v>
      </c>
      <c r="C13" s="418"/>
      <c r="D13" s="417" t="s">
        <v>381</v>
      </c>
      <c r="E13" s="419">
        <v>-0.5</v>
      </c>
      <c r="F13" s="419">
        <v>0.5</v>
      </c>
      <c r="G13" s="419">
        <v>19.2</v>
      </c>
      <c r="H13" s="419">
        <v>20.2</v>
      </c>
      <c r="I13" s="420">
        <v>21.2</v>
      </c>
      <c r="J13" s="419">
        <v>22.2</v>
      </c>
      <c r="K13" s="419">
        <v>23.2</v>
      </c>
      <c r="L13" s="419">
        <v>24.2</v>
      </c>
    </row>
    <row r="14" spans="1:12" s="411" customFormat="1" ht="47.25" customHeight="1">
      <c r="A14" s="417" t="s">
        <v>467</v>
      </c>
      <c r="B14" s="417" t="s">
        <v>468</v>
      </c>
      <c r="C14" s="417" t="s">
        <v>469</v>
      </c>
      <c r="D14" s="417" t="s">
        <v>382</v>
      </c>
      <c r="E14" s="419">
        <v>-0.8</v>
      </c>
      <c r="F14" s="419">
        <v>0.8</v>
      </c>
      <c r="G14" s="419">
        <v>41.5</v>
      </c>
      <c r="H14" s="419">
        <v>43.5</v>
      </c>
      <c r="I14" s="420">
        <v>45.5</v>
      </c>
      <c r="J14" s="419">
        <v>47.5</v>
      </c>
      <c r="K14" s="419">
        <v>49.5</v>
      </c>
      <c r="L14" s="419">
        <v>51.5</v>
      </c>
    </row>
    <row r="15" spans="1:12" s="411" customFormat="1" ht="32.25" customHeight="1">
      <c r="A15" s="417" t="s">
        <v>470</v>
      </c>
      <c r="B15" s="417" t="s">
        <v>471</v>
      </c>
      <c r="C15" s="418"/>
      <c r="D15" s="417" t="s">
        <v>383</v>
      </c>
      <c r="E15" s="419">
        <v>-0.5</v>
      </c>
      <c r="F15" s="419">
        <v>0.5</v>
      </c>
      <c r="G15" s="419">
        <v>17.5</v>
      </c>
      <c r="H15" s="419">
        <v>18</v>
      </c>
      <c r="I15" s="420">
        <v>18.5</v>
      </c>
      <c r="J15" s="419">
        <v>19</v>
      </c>
      <c r="K15" s="419">
        <v>19.5</v>
      </c>
      <c r="L15" s="419">
        <v>20</v>
      </c>
    </row>
    <row r="16" spans="1:12" s="411" customFormat="1" ht="32.25" customHeight="1">
      <c r="A16" s="417" t="s">
        <v>472</v>
      </c>
      <c r="B16" s="417" t="s">
        <v>473</v>
      </c>
      <c r="C16" s="418"/>
      <c r="D16" s="417" t="s">
        <v>384</v>
      </c>
      <c r="E16" s="419">
        <v>-0.3</v>
      </c>
      <c r="F16" s="419">
        <v>0.3</v>
      </c>
      <c r="G16" s="419">
        <v>15.5</v>
      </c>
      <c r="H16" s="419">
        <v>15.5</v>
      </c>
      <c r="I16" s="420">
        <v>15.5</v>
      </c>
      <c r="J16" s="419">
        <v>15.5</v>
      </c>
      <c r="K16" s="419">
        <v>15.5</v>
      </c>
      <c r="L16" s="419">
        <v>15.5</v>
      </c>
    </row>
    <row r="17" spans="1:12" s="411" customFormat="1" ht="32.25" customHeight="1">
      <c r="A17" s="417" t="s">
        <v>474</v>
      </c>
      <c r="B17" s="417" t="s">
        <v>475</v>
      </c>
      <c r="C17" s="418"/>
      <c r="D17" s="417" t="s">
        <v>385</v>
      </c>
      <c r="E17" s="419">
        <v>-0.3</v>
      </c>
      <c r="F17" s="419">
        <v>0.3</v>
      </c>
      <c r="G17" s="419">
        <v>16</v>
      </c>
      <c r="H17" s="419">
        <v>16</v>
      </c>
      <c r="I17" s="420">
        <v>16</v>
      </c>
      <c r="J17" s="419">
        <v>16</v>
      </c>
      <c r="K17" s="419">
        <v>16</v>
      </c>
      <c r="L17" s="419">
        <v>16</v>
      </c>
    </row>
    <row r="18" spans="1:12" s="411" customFormat="1" ht="43.5" customHeight="1">
      <c r="A18" s="417" t="s">
        <v>476</v>
      </c>
      <c r="B18" s="417" t="s">
        <v>477</v>
      </c>
      <c r="C18" s="417" t="s">
        <v>478</v>
      </c>
      <c r="D18" s="417" t="s">
        <v>386</v>
      </c>
      <c r="E18" s="419">
        <v>-0.3</v>
      </c>
      <c r="F18" s="419">
        <v>0.3</v>
      </c>
      <c r="G18" s="419">
        <v>10.8</v>
      </c>
      <c r="H18" s="419">
        <v>11.3</v>
      </c>
      <c r="I18" s="420">
        <v>11.8</v>
      </c>
      <c r="J18" s="419">
        <v>12.3</v>
      </c>
      <c r="K18" s="419">
        <v>12.8</v>
      </c>
      <c r="L18" s="419">
        <v>13.3</v>
      </c>
    </row>
    <row r="19" spans="1:12" s="411" customFormat="1" ht="43.5" customHeight="1">
      <c r="A19" s="417" t="s">
        <v>479</v>
      </c>
      <c r="B19" s="417" t="s">
        <v>480</v>
      </c>
      <c r="C19" s="417" t="s">
        <v>481</v>
      </c>
      <c r="D19" s="417" t="s">
        <v>387</v>
      </c>
      <c r="E19" s="419">
        <v>-0.3</v>
      </c>
      <c r="F19" s="419">
        <v>0.3</v>
      </c>
      <c r="G19" s="419">
        <v>2</v>
      </c>
      <c r="H19" s="419">
        <v>2</v>
      </c>
      <c r="I19" s="420">
        <v>2</v>
      </c>
      <c r="J19" s="419">
        <v>2</v>
      </c>
      <c r="K19" s="419">
        <v>2</v>
      </c>
      <c r="L19" s="419">
        <v>2</v>
      </c>
    </row>
    <row r="20" spans="1:12" s="411" customFormat="1" ht="43.5" customHeight="1">
      <c r="A20" s="417" t="s">
        <v>482</v>
      </c>
      <c r="B20" s="417" t="s">
        <v>480</v>
      </c>
      <c r="C20" s="417" t="s">
        <v>483</v>
      </c>
      <c r="D20" s="417" t="s">
        <v>389</v>
      </c>
      <c r="E20" s="419">
        <v>-0.3</v>
      </c>
      <c r="F20" s="419">
        <v>0.3</v>
      </c>
      <c r="G20" s="419">
        <v>1.5</v>
      </c>
      <c r="H20" s="419">
        <v>1.5</v>
      </c>
      <c r="I20" s="420">
        <v>1.5</v>
      </c>
      <c r="J20" s="419">
        <v>1.5</v>
      </c>
      <c r="K20" s="419">
        <v>1.5</v>
      </c>
      <c r="L20" s="419">
        <v>1.5</v>
      </c>
    </row>
    <row r="21" spans="1:12" s="411" customFormat="1" ht="43.5" customHeight="1">
      <c r="A21" s="417" t="s">
        <v>428</v>
      </c>
      <c r="B21" s="417" t="s">
        <v>429</v>
      </c>
      <c r="C21" s="417" t="s">
        <v>430</v>
      </c>
      <c r="D21" s="417" t="s">
        <v>431</v>
      </c>
      <c r="E21" s="419">
        <v>-0.3</v>
      </c>
      <c r="F21" s="419">
        <v>0.3</v>
      </c>
      <c r="G21" s="419">
        <v>22</v>
      </c>
      <c r="H21" s="419">
        <v>22</v>
      </c>
      <c r="I21" s="420">
        <v>22</v>
      </c>
      <c r="J21" s="419">
        <v>22</v>
      </c>
      <c r="K21" s="419">
        <v>22</v>
      </c>
      <c r="L21" s="419">
        <v>22</v>
      </c>
    </row>
  </sheetData>
  <pageMargins left="0" right="0" top="0.61388888888888893" bottom="0.75" header="0" footer="0"/>
  <pageSetup paperSize="9" scale="6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FA43-1370-44B5-A15F-859A43D1CC9E}">
  <sheetPr>
    <pageSetUpPr fitToPage="1"/>
  </sheetPr>
  <dimension ref="A1:P62"/>
  <sheetViews>
    <sheetView view="pageBreakPreview" topLeftCell="A11" zoomScale="63" zoomScaleNormal="85" zoomScaleSheetLayoutView="63" zoomScalePageLayoutView="70" workbookViewId="0">
      <selection activeCell="M13" sqref="M13"/>
    </sheetView>
  </sheetViews>
  <sheetFormatPr defaultColWidth="9.81640625" defaultRowHeight="15.5"/>
  <cols>
    <col min="1" max="1" width="5.453125" style="370" bestFit="1" customWidth="1"/>
    <col min="2" max="2" width="19.7265625" style="370" customWidth="1"/>
    <col min="3" max="3" width="10.54296875" style="370" customWidth="1"/>
    <col min="4" max="4" width="20" style="370" customWidth="1"/>
    <col min="5" max="5" width="2.26953125" style="370" customWidth="1"/>
    <col min="6" max="6" width="15.81640625" style="370" customWidth="1"/>
    <col min="7" max="7" width="19.26953125" style="370" customWidth="1"/>
    <col min="8" max="8" width="45.54296875" style="370" customWidth="1"/>
    <col min="9" max="250" width="9.81640625" style="370"/>
    <col min="251" max="251" width="3.81640625" style="370" customWidth="1"/>
    <col min="252" max="253" width="9.54296875" style="370" customWidth="1"/>
    <col min="254" max="255" width="14.7265625" style="370" customWidth="1"/>
    <col min="256" max="256" width="0" style="370" hidden="1" customWidth="1"/>
    <col min="257" max="263" width="9.54296875" style="370" customWidth="1"/>
    <col min="264" max="506" width="9.81640625" style="370"/>
    <col min="507" max="507" width="3.81640625" style="370" customWidth="1"/>
    <col min="508" max="509" width="9.54296875" style="370" customWidth="1"/>
    <col min="510" max="511" width="14.7265625" style="370" customWidth="1"/>
    <col min="512" max="512" width="0" style="370" hidden="1" customWidth="1"/>
    <col min="513" max="519" width="9.54296875" style="370" customWidth="1"/>
    <col min="520" max="762" width="9.81640625" style="370"/>
    <col min="763" max="763" width="3.81640625" style="370" customWidth="1"/>
    <col min="764" max="765" width="9.54296875" style="370" customWidth="1"/>
    <col min="766" max="767" width="14.7265625" style="370" customWidth="1"/>
    <col min="768" max="768" width="0" style="370" hidden="1" customWidth="1"/>
    <col min="769" max="775" width="9.54296875" style="370" customWidth="1"/>
    <col min="776" max="1018" width="9.81640625" style="370"/>
    <col min="1019" max="1019" width="3.81640625" style="370" customWidth="1"/>
    <col min="1020" max="1021" width="9.54296875" style="370" customWidth="1"/>
    <col min="1022" max="1023" width="14.7265625" style="370" customWidth="1"/>
    <col min="1024" max="1024" width="0" style="370" hidden="1" customWidth="1"/>
    <col min="1025" max="1031" width="9.54296875" style="370" customWidth="1"/>
    <col min="1032" max="1274" width="9.81640625" style="370"/>
    <col min="1275" max="1275" width="3.81640625" style="370" customWidth="1"/>
    <col min="1276" max="1277" width="9.54296875" style="370" customWidth="1"/>
    <col min="1278" max="1279" width="14.7265625" style="370" customWidth="1"/>
    <col min="1280" max="1280" width="0" style="370" hidden="1" customWidth="1"/>
    <col min="1281" max="1287" width="9.54296875" style="370" customWidth="1"/>
    <col min="1288" max="1530" width="9.81640625" style="370"/>
    <col min="1531" max="1531" width="3.81640625" style="370" customWidth="1"/>
    <col min="1532" max="1533" width="9.54296875" style="370" customWidth="1"/>
    <col min="1534" max="1535" width="14.7265625" style="370" customWidth="1"/>
    <col min="1536" max="1536" width="0" style="370" hidden="1" customWidth="1"/>
    <col min="1537" max="1543" width="9.54296875" style="370" customWidth="1"/>
    <col min="1544" max="1786" width="9.81640625" style="370"/>
    <col min="1787" max="1787" width="3.81640625" style="370" customWidth="1"/>
    <col min="1788" max="1789" width="9.54296875" style="370" customWidth="1"/>
    <col min="1790" max="1791" width="14.7265625" style="370" customWidth="1"/>
    <col min="1792" max="1792" width="0" style="370" hidden="1" customWidth="1"/>
    <col min="1793" max="1799" width="9.54296875" style="370" customWidth="1"/>
    <col min="1800" max="2042" width="9.81640625" style="370"/>
    <col min="2043" max="2043" width="3.81640625" style="370" customWidth="1"/>
    <col min="2044" max="2045" width="9.54296875" style="370" customWidth="1"/>
    <col min="2046" max="2047" width="14.7265625" style="370" customWidth="1"/>
    <col min="2048" max="2048" width="0" style="370" hidden="1" customWidth="1"/>
    <col min="2049" max="2055" width="9.54296875" style="370" customWidth="1"/>
    <col min="2056" max="2298" width="9.81640625" style="370"/>
    <col min="2299" max="2299" width="3.81640625" style="370" customWidth="1"/>
    <col min="2300" max="2301" width="9.54296875" style="370" customWidth="1"/>
    <col min="2302" max="2303" width="14.7265625" style="370" customWidth="1"/>
    <col min="2304" max="2304" width="0" style="370" hidden="1" customWidth="1"/>
    <col min="2305" max="2311" width="9.54296875" style="370" customWidth="1"/>
    <col min="2312" max="2554" width="9.81640625" style="370"/>
    <col min="2555" max="2555" width="3.81640625" style="370" customWidth="1"/>
    <col min="2556" max="2557" width="9.54296875" style="370" customWidth="1"/>
    <col min="2558" max="2559" width="14.7265625" style="370" customWidth="1"/>
    <col min="2560" max="2560" width="0" style="370" hidden="1" customWidth="1"/>
    <col min="2561" max="2567" width="9.54296875" style="370" customWidth="1"/>
    <col min="2568" max="2810" width="9.81640625" style="370"/>
    <col min="2811" max="2811" width="3.81640625" style="370" customWidth="1"/>
    <col min="2812" max="2813" width="9.54296875" style="370" customWidth="1"/>
    <col min="2814" max="2815" width="14.7265625" style="370" customWidth="1"/>
    <col min="2816" max="2816" width="0" style="370" hidden="1" customWidth="1"/>
    <col min="2817" max="2823" width="9.54296875" style="370" customWidth="1"/>
    <col min="2824" max="3066" width="9.81640625" style="370"/>
    <col min="3067" max="3067" width="3.81640625" style="370" customWidth="1"/>
    <col min="3068" max="3069" width="9.54296875" style="370" customWidth="1"/>
    <col min="3070" max="3071" width="14.7265625" style="370" customWidth="1"/>
    <col min="3072" max="3072" width="0" style="370" hidden="1" customWidth="1"/>
    <col min="3073" max="3079" width="9.54296875" style="370" customWidth="1"/>
    <col min="3080" max="3322" width="9.81640625" style="370"/>
    <col min="3323" max="3323" width="3.81640625" style="370" customWidth="1"/>
    <col min="3324" max="3325" width="9.54296875" style="370" customWidth="1"/>
    <col min="3326" max="3327" width="14.7265625" style="370" customWidth="1"/>
    <col min="3328" max="3328" width="0" style="370" hidden="1" customWidth="1"/>
    <col min="3329" max="3335" width="9.54296875" style="370" customWidth="1"/>
    <col min="3336" max="3578" width="9.81640625" style="370"/>
    <col min="3579" max="3579" width="3.81640625" style="370" customWidth="1"/>
    <col min="3580" max="3581" width="9.54296875" style="370" customWidth="1"/>
    <col min="3582" max="3583" width="14.7265625" style="370" customWidth="1"/>
    <col min="3584" max="3584" width="0" style="370" hidden="1" customWidth="1"/>
    <col min="3585" max="3591" width="9.54296875" style="370" customWidth="1"/>
    <col min="3592" max="3834" width="9.81640625" style="370"/>
    <col min="3835" max="3835" width="3.81640625" style="370" customWidth="1"/>
    <col min="3836" max="3837" width="9.54296875" style="370" customWidth="1"/>
    <col min="3838" max="3839" width="14.7265625" style="370" customWidth="1"/>
    <col min="3840" max="3840" width="0" style="370" hidden="1" customWidth="1"/>
    <col min="3841" max="3847" width="9.54296875" style="370" customWidth="1"/>
    <col min="3848" max="4090" width="9.81640625" style="370"/>
    <col min="4091" max="4091" width="3.81640625" style="370" customWidth="1"/>
    <col min="4092" max="4093" width="9.54296875" style="370" customWidth="1"/>
    <col min="4094" max="4095" width="14.7265625" style="370" customWidth="1"/>
    <col min="4096" max="4096" width="0" style="370" hidden="1" customWidth="1"/>
    <col min="4097" max="4103" width="9.54296875" style="370" customWidth="1"/>
    <col min="4104" max="4346" width="9.81640625" style="370"/>
    <col min="4347" max="4347" width="3.81640625" style="370" customWidth="1"/>
    <col min="4348" max="4349" width="9.54296875" style="370" customWidth="1"/>
    <col min="4350" max="4351" width="14.7265625" style="370" customWidth="1"/>
    <col min="4352" max="4352" width="0" style="370" hidden="1" customWidth="1"/>
    <col min="4353" max="4359" width="9.54296875" style="370" customWidth="1"/>
    <col min="4360" max="4602" width="9.81640625" style="370"/>
    <col min="4603" max="4603" width="3.81640625" style="370" customWidth="1"/>
    <col min="4604" max="4605" width="9.54296875" style="370" customWidth="1"/>
    <col min="4606" max="4607" width="14.7265625" style="370" customWidth="1"/>
    <col min="4608" max="4608" width="0" style="370" hidden="1" customWidth="1"/>
    <col min="4609" max="4615" width="9.54296875" style="370" customWidth="1"/>
    <col min="4616" max="4858" width="9.81640625" style="370"/>
    <col min="4859" max="4859" width="3.81640625" style="370" customWidth="1"/>
    <col min="4860" max="4861" width="9.54296875" style="370" customWidth="1"/>
    <col min="4862" max="4863" width="14.7265625" style="370" customWidth="1"/>
    <col min="4864" max="4864" width="0" style="370" hidden="1" customWidth="1"/>
    <col min="4865" max="4871" width="9.54296875" style="370" customWidth="1"/>
    <col min="4872" max="5114" width="9.81640625" style="370"/>
    <col min="5115" max="5115" width="3.81640625" style="370" customWidth="1"/>
    <col min="5116" max="5117" width="9.54296875" style="370" customWidth="1"/>
    <col min="5118" max="5119" width="14.7265625" style="370" customWidth="1"/>
    <col min="5120" max="5120" width="0" style="370" hidden="1" customWidth="1"/>
    <col min="5121" max="5127" width="9.54296875" style="370" customWidth="1"/>
    <col min="5128" max="5370" width="9.81640625" style="370"/>
    <col min="5371" max="5371" width="3.81640625" style="370" customWidth="1"/>
    <col min="5372" max="5373" width="9.54296875" style="370" customWidth="1"/>
    <col min="5374" max="5375" width="14.7265625" style="370" customWidth="1"/>
    <col min="5376" max="5376" width="0" style="370" hidden="1" customWidth="1"/>
    <col min="5377" max="5383" width="9.54296875" style="370" customWidth="1"/>
    <col min="5384" max="5626" width="9.81640625" style="370"/>
    <col min="5627" max="5627" width="3.81640625" style="370" customWidth="1"/>
    <col min="5628" max="5629" width="9.54296875" style="370" customWidth="1"/>
    <col min="5630" max="5631" width="14.7265625" style="370" customWidth="1"/>
    <col min="5632" max="5632" width="0" style="370" hidden="1" customWidth="1"/>
    <col min="5633" max="5639" width="9.54296875" style="370" customWidth="1"/>
    <col min="5640" max="5882" width="9.81640625" style="370"/>
    <col min="5883" max="5883" width="3.81640625" style="370" customWidth="1"/>
    <col min="5884" max="5885" width="9.54296875" style="370" customWidth="1"/>
    <col min="5886" max="5887" width="14.7265625" style="370" customWidth="1"/>
    <col min="5888" max="5888" width="0" style="370" hidden="1" customWidth="1"/>
    <col min="5889" max="5895" width="9.54296875" style="370" customWidth="1"/>
    <col min="5896" max="6138" width="9.81640625" style="370"/>
    <col min="6139" max="6139" width="3.81640625" style="370" customWidth="1"/>
    <col min="6140" max="6141" width="9.54296875" style="370" customWidth="1"/>
    <col min="6142" max="6143" width="14.7265625" style="370" customWidth="1"/>
    <col min="6144" max="6144" width="0" style="370" hidden="1" customWidth="1"/>
    <col min="6145" max="6151" width="9.54296875" style="370" customWidth="1"/>
    <col min="6152" max="6394" width="9.81640625" style="370"/>
    <col min="6395" max="6395" width="3.81640625" style="370" customWidth="1"/>
    <col min="6396" max="6397" width="9.54296875" style="370" customWidth="1"/>
    <col min="6398" max="6399" width="14.7265625" style="370" customWidth="1"/>
    <col min="6400" max="6400" width="0" style="370" hidden="1" customWidth="1"/>
    <col min="6401" max="6407" width="9.54296875" style="370" customWidth="1"/>
    <col min="6408" max="6650" width="9.81640625" style="370"/>
    <col min="6651" max="6651" width="3.81640625" style="370" customWidth="1"/>
    <col min="6652" max="6653" width="9.54296875" style="370" customWidth="1"/>
    <col min="6654" max="6655" width="14.7265625" style="370" customWidth="1"/>
    <col min="6656" max="6656" width="0" style="370" hidden="1" customWidth="1"/>
    <col min="6657" max="6663" width="9.54296875" style="370" customWidth="1"/>
    <col min="6664" max="6906" width="9.81640625" style="370"/>
    <col min="6907" max="6907" width="3.81640625" style="370" customWidth="1"/>
    <col min="6908" max="6909" width="9.54296875" style="370" customWidth="1"/>
    <col min="6910" max="6911" width="14.7265625" style="370" customWidth="1"/>
    <col min="6912" max="6912" width="0" style="370" hidden="1" customWidth="1"/>
    <col min="6913" max="6919" width="9.54296875" style="370" customWidth="1"/>
    <col min="6920" max="7162" width="9.81640625" style="370"/>
    <col min="7163" max="7163" width="3.81640625" style="370" customWidth="1"/>
    <col min="7164" max="7165" width="9.54296875" style="370" customWidth="1"/>
    <col min="7166" max="7167" width="14.7265625" style="370" customWidth="1"/>
    <col min="7168" max="7168" width="0" style="370" hidden="1" customWidth="1"/>
    <col min="7169" max="7175" width="9.54296875" style="370" customWidth="1"/>
    <col min="7176" max="7418" width="9.81640625" style="370"/>
    <col min="7419" max="7419" width="3.81640625" style="370" customWidth="1"/>
    <col min="7420" max="7421" width="9.54296875" style="370" customWidth="1"/>
    <col min="7422" max="7423" width="14.7265625" style="370" customWidth="1"/>
    <col min="7424" max="7424" width="0" style="370" hidden="1" customWidth="1"/>
    <col min="7425" max="7431" width="9.54296875" style="370" customWidth="1"/>
    <col min="7432" max="7674" width="9.81640625" style="370"/>
    <col min="7675" max="7675" width="3.81640625" style="370" customWidth="1"/>
    <col min="7676" max="7677" width="9.54296875" style="370" customWidth="1"/>
    <col min="7678" max="7679" width="14.7265625" style="370" customWidth="1"/>
    <col min="7680" max="7680" width="0" style="370" hidden="1" customWidth="1"/>
    <col min="7681" max="7687" width="9.54296875" style="370" customWidth="1"/>
    <col min="7688" max="7930" width="9.81640625" style="370"/>
    <col min="7931" max="7931" width="3.81640625" style="370" customWidth="1"/>
    <col min="7932" max="7933" width="9.54296875" style="370" customWidth="1"/>
    <col min="7934" max="7935" width="14.7265625" style="370" customWidth="1"/>
    <col min="7936" max="7936" width="0" style="370" hidden="1" customWidth="1"/>
    <col min="7937" max="7943" width="9.54296875" style="370" customWidth="1"/>
    <col min="7944" max="8186" width="9.81640625" style="370"/>
    <col min="8187" max="8187" width="3.81640625" style="370" customWidth="1"/>
    <col min="8188" max="8189" width="9.54296875" style="370" customWidth="1"/>
    <col min="8190" max="8191" width="14.7265625" style="370" customWidth="1"/>
    <col min="8192" max="8192" width="0" style="370" hidden="1" customWidth="1"/>
    <col min="8193" max="8199" width="9.54296875" style="370" customWidth="1"/>
    <col min="8200" max="8442" width="9.81640625" style="370"/>
    <col min="8443" max="8443" width="3.81640625" style="370" customWidth="1"/>
    <col min="8444" max="8445" width="9.54296875" style="370" customWidth="1"/>
    <col min="8446" max="8447" width="14.7265625" style="370" customWidth="1"/>
    <col min="8448" max="8448" width="0" style="370" hidden="1" customWidth="1"/>
    <col min="8449" max="8455" width="9.54296875" style="370" customWidth="1"/>
    <col min="8456" max="8698" width="9.81640625" style="370"/>
    <col min="8699" max="8699" width="3.81640625" style="370" customWidth="1"/>
    <col min="8700" max="8701" width="9.54296875" style="370" customWidth="1"/>
    <col min="8702" max="8703" width="14.7265625" style="370" customWidth="1"/>
    <col min="8704" max="8704" width="0" style="370" hidden="1" customWidth="1"/>
    <col min="8705" max="8711" width="9.54296875" style="370" customWidth="1"/>
    <col min="8712" max="8954" width="9.81640625" style="370"/>
    <col min="8955" max="8955" width="3.81640625" style="370" customWidth="1"/>
    <col min="8956" max="8957" width="9.54296875" style="370" customWidth="1"/>
    <col min="8958" max="8959" width="14.7265625" style="370" customWidth="1"/>
    <col min="8960" max="8960" width="0" style="370" hidden="1" customWidth="1"/>
    <col min="8961" max="8967" width="9.54296875" style="370" customWidth="1"/>
    <col min="8968" max="9210" width="9.81640625" style="370"/>
    <col min="9211" max="9211" width="3.81640625" style="370" customWidth="1"/>
    <col min="9212" max="9213" width="9.54296875" style="370" customWidth="1"/>
    <col min="9214" max="9215" width="14.7265625" style="370" customWidth="1"/>
    <col min="9216" max="9216" width="0" style="370" hidden="1" customWidth="1"/>
    <col min="9217" max="9223" width="9.54296875" style="370" customWidth="1"/>
    <col min="9224" max="9466" width="9.81640625" style="370"/>
    <col min="9467" max="9467" width="3.81640625" style="370" customWidth="1"/>
    <col min="9468" max="9469" width="9.54296875" style="370" customWidth="1"/>
    <col min="9470" max="9471" width="14.7265625" style="370" customWidth="1"/>
    <col min="9472" max="9472" width="0" style="370" hidden="1" customWidth="1"/>
    <col min="9473" max="9479" width="9.54296875" style="370" customWidth="1"/>
    <col min="9480" max="9722" width="9.81640625" style="370"/>
    <col min="9723" max="9723" width="3.81640625" style="370" customWidth="1"/>
    <col min="9724" max="9725" width="9.54296875" style="370" customWidth="1"/>
    <col min="9726" max="9727" width="14.7265625" style="370" customWidth="1"/>
    <col min="9728" max="9728" width="0" style="370" hidden="1" customWidth="1"/>
    <col min="9729" max="9735" width="9.54296875" style="370" customWidth="1"/>
    <col min="9736" max="9978" width="9.81640625" style="370"/>
    <col min="9979" max="9979" width="3.81640625" style="370" customWidth="1"/>
    <col min="9980" max="9981" width="9.54296875" style="370" customWidth="1"/>
    <col min="9982" max="9983" width="14.7265625" style="370" customWidth="1"/>
    <col min="9984" max="9984" width="0" style="370" hidden="1" customWidth="1"/>
    <col min="9985" max="9991" width="9.54296875" style="370" customWidth="1"/>
    <col min="9992" max="10234" width="9.81640625" style="370"/>
    <col min="10235" max="10235" width="3.81640625" style="370" customWidth="1"/>
    <col min="10236" max="10237" width="9.54296875" style="370" customWidth="1"/>
    <col min="10238" max="10239" width="14.7265625" style="370" customWidth="1"/>
    <col min="10240" max="10240" width="0" style="370" hidden="1" customWidth="1"/>
    <col min="10241" max="10247" width="9.54296875" style="370" customWidth="1"/>
    <col min="10248" max="10490" width="9.81640625" style="370"/>
    <col min="10491" max="10491" width="3.81640625" style="370" customWidth="1"/>
    <col min="10492" max="10493" width="9.54296875" style="370" customWidth="1"/>
    <col min="10494" max="10495" width="14.7265625" style="370" customWidth="1"/>
    <col min="10496" max="10496" width="0" style="370" hidden="1" customWidth="1"/>
    <col min="10497" max="10503" width="9.54296875" style="370" customWidth="1"/>
    <col min="10504" max="10746" width="9.81640625" style="370"/>
    <col min="10747" max="10747" width="3.81640625" style="370" customWidth="1"/>
    <col min="10748" max="10749" width="9.54296875" style="370" customWidth="1"/>
    <col min="10750" max="10751" width="14.7265625" style="370" customWidth="1"/>
    <col min="10752" max="10752" width="0" style="370" hidden="1" customWidth="1"/>
    <col min="10753" max="10759" width="9.54296875" style="370" customWidth="1"/>
    <col min="10760" max="11002" width="9.81640625" style="370"/>
    <col min="11003" max="11003" width="3.81640625" style="370" customWidth="1"/>
    <col min="11004" max="11005" width="9.54296875" style="370" customWidth="1"/>
    <col min="11006" max="11007" width="14.7265625" style="370" customWidth="1"/>
    <col min="11008" max="11008" width="0" style="370" hidden="1" customWidth="1"/>
    <col min="11009" max="11015" width="9.54296875" style="370" customWidth="1"/>
    <col min="11016" max="11258" width="9.81640625" style="370"/>
    <col min="11259" max="11259" width="3.81640625" style="370" customWidth="1"/>
    <col min="11260" max="11261" width="9.54296875" style="370" customWidth="1"/>
    <col min="11262" max="11263" width="14.7265625" style="370" customWidth="1"/>
    <col min="11264" max="11264" width="0" style="370" hidden="1" customWidth="1"/>
    <col min="11265" max="11271" width="9.54296875" style="370" customWidth="1"/>
    <col min="11272" max="11514" width="9.81640625" style="370"/>
    <col min="11515" max="11515" width="3.81640625" style="370" customWidth="1"/>
    <col min="11516" max="11517" width="9.54296875" style="370" customWidth="1"/>
    <col min="11518" max="11519" width="14.7265625" style="370" customWidth="1"/>
    <col min="11520" max="11520" width="0" style="370" hidden="1" customWidth="1"/>
    <col min="11521" max="11527" width="9.54296875" style="370" customWidth="1"/>
    <col min="11528" max="11770" width="9.81640625" style="370"/>
    <col min="11771" max="11771" width="3.81640625" style="370" customWidth="1"/>
    <col min="11772" max="11773" width="9.54296875" style="370" customWidth="1"/>
    <col min="11774" max="11775" width="14.7265625" style="370" customWidth="1"/>
    <col min="11776" max="11776" width="0" style="370" hidden="1" customWidth="1"/>
    <col min="11777" max="11783" width="9.54296875" style="370" customWidth="1"/>
    <col min="11784" max="12026" width="9.81640625" style="370"/>
    <col min="12027" max="12027" width="3.81640625" style="370" customWidth="1"/>
    <col min="12028" max="12029" width="9.54296875" style="370" customWidth="1"/>
    <col min="12030" max="12031" width="14.7265625" style="370" customWidth="1"/>
    <col min="12032" max="12032" width="0" style="370" hidden="1" customWidth="1"/>
    <col min="12033" max="12039" width="9.54296875" style="370" customWidth="1"/>
    <col min="12040" max="12282" width="9.81640625" style="370"/>
    <col min="12283" max="12283" width="3.81640625" style="370" customWidth="1"/>
    <col min="12284" max="12285" width="9.54296875" style="370" customWidth="1"/>
    <col min="12286" max="12287" width="14.7265625" style="370" customWidth="1"/>
    <col min="12288" max="12288" width="0" style="370" hidden="1" customWidth="1"/>
    <col min="12289" max="12295" width="9.54296875" style="370" customWidth="1"/>
    <col min="12296" max="12538" width="9.81640625" style="370"/>
    <col min="12539" max="12539" width="3.81640625" style="370" customWidth="1"/>
    <col min="12540" max="12541" width="9.54296875" style="370" customWidth="1"/>
    <col min="12542" max="12543" width="14.7265625" style="370" customWidth="1"/>
    <col min="12544" max="12544" width="0" style="370" hidden="1" customWidth="1"/>
    <col min="12545" max="12551" width="9.54296875" style="370" customWidth="1"/>
    <col min="12552" max="12794" width="9.81640625" style="370"/>
    <col min="12795" max="12795" width="3.81640625" style="370" customWidth="1"/>
    <col min="12796" max="12797" width="9.54296875" style="370" customWidth="1"/>
    <col min="12798" max="12799" width="14.7265625" style="370" customWidth="1"/>
    <col min="12800" max="12800" width="0" style="370" hidden="1" customWidth="1"/>
    <col min="12801" max="12807" width="9.54296875" style="370" customWidth="1"/>
    <col min="12808" max="13050" width="9.81640625" style="370"/>
    <col min="13051" max="13051" width="3.81640625" style="370" customWidth="1"/>
    <col min="13052" max="13053" width="9.54296875" style="370" customWidth="1"/>
    <col min="13054" max="13055" width="14.7265625" style="370" customWidth="1"/>
    <col min="13056" max="13056" width="0" style="370" hidden="1" customWidth="1"/>
    <col min="13057" max="13063" width="9.54296875" style="370" customWidth="1"/>
    <col min="13064" max="13306" width="9.81640625" style="370"/>
    <col min="13307" max="13307" width="3.81640625" style="370" customWidth="1"/>
    <col min="13308" max="13309" width="9.54296875" style="370" customWidth="1"/>
    <col min="13310" max="13311" width="14.7265625" style="370" customWidth="1"/>
    <col min="13312" max="13312" width="0" style="370" hidden="1" customWidth="1"/>
    <col min="13313" max="13319" width="9.54296875" style="370" customWidth="1"/>
    <col min="13320" max="13562" width="9.81640625" style="370"/>
    <col min="13563" max="13563" width="3.81640625" style="370" customWidth="1"/>
    <col min="13564" max="13565" width="9.54296875" style="370" customWidth="1"/>
    <col min="13566" max="13567" width="14.7265625" style="370" customWidth="1"/>
    <col min="13568" max="13568" width="0" style="370" hidden="1" customWidth="1"/>
    <col min="13569" max="13575" width="9.54296875" style="370" customWidth="1"/>
    <col min="13576" max="13818" width="9.81640625" style="370"/>
    <col min="13819" max="13819" width="3.81640625" style="370" customWidth="1"/>
    <col min="13820" max="13821" width="9.54296875" style="370" customWidth="1"/>
    <col min="13822" max="13823" width="14.7265625" style="370" customWidth="1"/>
    <col min="13824" max="13824" width="0" style="370" hidden="1" customWidth="1"/>
    <col min="13825" max="13831" width="9.54296875" style="370" customWidth="1"/>
    <col min="13832" max="14074" width="9.81640625" style="370"/>
    <col min="14075" max="14075" width="3.81640625" style="370" customWidth="1"/>
    <col min="14076" max="14077" width="9.54296875" style="370" customWidth="1"/>
    <col min="14078" max="14079" width="14.7265625" style="370" customWidth="1"/>
    <col min="14080" max="14080" width="0" style="370" hidden="1" customWidth="1"/>
    <col min="14081" max="14087" width="9.54296875" style="370" customWidth="1"/>
    <col min="14088" max="14330" width="9.81640625" style="370"/>
    <col min="14331" max="14331" width="3.81640625" style="370" customWidth="1"/>
    <col min="14332" max="14333" width="9.54296875" style="370" customWidth="1"/>
    <col min="14334" max="14335" width="14.7265625" style="370" customWidth="1"/>
    <col min="14336" max="14336" width="0" style="370" hidden="1" customWidth="1"/>
    <col min="14337" max="14343" width="9.54296875" style="370" customWidth="1"/>
    <col min="14344" max="14586" width="9.81640625" style="370"/>
    <col min="14587" max="14587" width="3.81640625" style="370" customWidth="1"/>
    <col min="14588" max="14589" width="9.54296875" style="370" customWidth="1"/>
    <col min="14590" max="14591" width="14.7265625" style="370" customWidth="1"/>
    <col min="14592" max="14592" width="0" style="370" hidden="1" customWidth="1"/>
    <col min="14593" max="14599" width="9.54296875" style="370" customWidth="1"/>
    <col min="14600" max="14842" width="9.81640625" style="370"/>
    <col min="14843" max="14843" width="3.81640625" style="370" customWidth="1"/>
    <col min="14844" max="14845" width="9.54296875" style="370" customWidth="1"/>
    <col min="14846" max="14847" width="14.7265625" style="370" customWidth="1"/>
    <col min="14848" max="14848" width="0" style="370" hidden="1" customWidth="1"/>
    <col min="14849" max="14855" width="9.54296875" style="370" customWidth="1"/>
    <col min="14856" max="15098" width="9.81640625" style="370"/>
    <col min="15099" max="15099" width="3.81640625" style="370" customWidth="1"/>
    <col min="15100" max="15101" width="9.54296875" style="370" customWidth="1"/>
    <col min="15102" max="15103" width="14.7265625" style="370" customWidth="1"/>
    <col min="15104" max="15104" width="0" style="370" hidden="1" customWidth="1"/>
    <col min="15105" max="15111" width="9.54296875" style="370" customWidth="1"/>
    <col min="15112" max="15354" width="9.81640625" style="370"/>
    <col min="15355" max="15355" width="3.81640625" style="370" customWidth="1"/>
    <col min="15356" max="15357" width="9.54296875" style="370" customWidth="1"/>
    <col min="15358" max="15359" width="14.7265625" style="370" customWidth="1"/>
    <col min="15360" max="15360" width="0" style="370" hidden="1" customWidth="1"/>
    <col min="15361" max="15367" width="9.54296875" style="370" customWidth="1"/>
    <col min="15368" max="15610" width="9.81640625" style="370"/>
    <col min="15611" max="15611" width="3.81640625" style="370" customWidth="1"/>
    <col min="15612" max="15613" width="9.54296875" style="370" customWidth="1"/>
    <col min="15614" max="15615" width="14.7265625" style="370" customWidth="1"/>
    <col min="15616" max="15616" width="0" style="370" hidden="1" customWidth="1"/>
    <col min="15617" max="15623" width="9.54296875" style="370" customWidth="1"/>
    <col min="15624" max="15866" width="9.81640625" style="370"/>
    <col min="15867" max="15867" width="3.81640625" style="370" customWidth="1"/>
    <col min="15868" max="15869" width="9.54296875" style="370" customWidth="1"/>
    <col min="15870" max="15871" width="14.7265625" style="370" customWidth="1"/>
    <col min="15872" max="15872" width="0" style="370" hidden="1" customWidth="1"/>
    <col min="15873" max="15879" width="9.54296875" style="370" customWidth="1"/>
    <col min="15880" max="16122" width="9.81640625" style="370"/>
    <col min="16123" max="16123" width="3.81640625" style="370" customWidth="1"/>
    <col min="16124" max="16125" width="9.54296875" style="370" customWidth="1"/>
    <col min="16126" max="16127" width="14.7265625" style="370" customWidth="1"/>
    <col min="16128" max="16128" width="0" style="370" hidden="1" customWidth="1"/>
    <col min="16129" max="16135" width="9.54296875" style="370" customWidth="1"/>
    <col min="16136" max="16384" width="9.81640625" style="370"/>
  </cols>
  <sheetData>
    <row r="1" spans="1:8" s="351" customFormat="1" ht="12.75" customHeight="1">
      <c r="B1"/>
      <c r="C1"/>
      <c r="D1"/>
      <c r="E1"/>
      <c r="F1" s="352" t="s">
        <v>0</v>
      </c>
      <c r="G1" s="353" t="s">
        <v>340</v>
      </c>
      <c r="H1"/>
    </row>
    <row r="2" spans="1:8" s="351" customFormat="1" ht="12.75" customHeight="1">
      <c r="B2"/>
      <c r="C2"/>
      <c r="D2"/>
      <c r="E2"/>
      <c r="F2" s="352" t="s">
        <v>2</v>
      </c>
      <c r="G2" s="354" t="s">
        <v>341</v>
      </c>
      <c r="H2"/>
    </row>
    <row r="3" spans="1:8" s="351" customFormat="1" ht="12.75" customHeight="1" thickBot="1">
      <c r="B3"/>
      <c r="C3"/>
      <c r="D3"/>
      <c r="E3"/>
      <c r="F3" s="352" t="s">
        <v>4</v>
      </c>
      <c r="G3" s="355" t="s">
        <v>342</v>
      </c>
      <c r="H3"/>
    </row>
    <row r="4" spans="1:8" s="351" customFormat="1" ht="17.25" customHeight="1" thickBot="1">
      <c r="A4" s="356"/>
      <c r="B4" s="534" t="s">
        <v>343</v>
      </c>
      <c r="C4" s="534"/>
      <c r="D4" s="358">
        <f ca="1">TODAY()</f>
        <v>45666</v>
      </c>
      <c r="E4"/>
      <c r="F4"/>
      <c r="G4"/>
      <c r="H4"/>
    </row>
    <row r="5" spans="1:8" s="351" customFormat="1" ht="4" customHeight="1" thickBot="1">
      <c r="A5" s="356"/>
      <c r="B5" s="535"/>
      <c r="C5" s="535"/>
      <c r="D5" s="359"/>
      <c r="E5"/>
      <c r="F5" s="356"/>
      <c r="G5" s="356"/>
      <c r="H5"/>
    </row>
    <row r="6" spans="1:8" s="351" customFormat="1" ht="17.25" customHeight="1" thickBot="1">
      <c r="A6" s="356"/>
      <c r="B6" s="534" t="s">
        <v>344</v>
      </c>
      <c r="C6" s="534"/>
      <c r="D6" s="360" t="s">
        <v>202</v>
      </c>
      <c r="E6"/>
      <c r="F6" s="357" t="s">
        <v>345</v>
      </c>
      <c r="G6" s="402" t="s">
        <v>495</v>
      </c>
      <c r="H6"/>
    </row>
    <row r="7" spans="1:8" s="351" customFormat="1" ht="4" customHeight="1" thickBot="1">
      <c r="A7" s="356"/>
      <c r="B7" s="536"/>
      <c r="C7" s="536"/>
      <c r="D7" s="359"/>
      <c r="E7"/>
      <c r="F7" s="361"/>
      <c r="G7" s="362"/>
      <c r="H7"/>
    </row>
    <row r="8" spans="1:8" s="351" customFormat="1" ht="17.25" customHeight="1" thickBot="1">
      <c r="A8" s="356"/>
      <c r="B8" s="534" t="s">
        <v>346</v>
      </c>
      <c r="C8" s="534"/>
      <c r="D8" s="360" t="str">
        <f>'1. CUTTING'!D7</f>
        <v>R12-SH01</v>
      </c>
      <c r="E8" s="363"/>
      <c r="F8" s="357" t="s">
        <v>347</v>
      </c>
      <c r="G8" s="360" t="s">
        <v>368</v>
      </c>
      <c r="H8"/>
    </row>
    <row r="9" spans="1:8" s="351" customFormat="1" ht="9" customHeight="1" thickBot="1">
      <c r="B9" s="364"/>
      <c r="C9" s="364"/>
      <c r="D9" s="364"/>
      <c r="F9" s="364"/>
      <c r="G9" s="364"/>
    </row>
    <row r="10" spans="1:8" s="362" customFormat="1" ht="33.75" customHeight="1" thickBot="1">
      <c r="A10" s="365" t="s">
        <v>348</v>
      </c>
      <c r="B10" s="365" t="s">
        <v>349</v>
      </c>
      <c r="C10" s="533" t="s">
        <v>350</v>
      </c>
      <c r="D10" s="533"/>
      <c r="E10" s="533"/>
      <c r="F10" s="533"/>
      <c r="G10" s="366" t="s">
        <v>351</v>
      </c>
      <c r="H10" s="366" t="s">
        <v>352</v>
      </c>
    </row>
    <row r="11" spans="1:8" s="351" customFormat="1" ht="106.9" customHeight="1" thickBot="1">
      <c r="A11" s="539">
        <v>1</v>
      </c>
      <c r="B11" s="368" t="s">
        <v>353</v>
      </c>
      <c r="C11" s="540" t="s">
        <v>432</v>
      </c>
      <c r="D11" s="541"/>
      <c r="E11" s="541"/>
      <c r="F11" s="542"/>
      <c r="G11" s="539"/>
      <c r="H11" s="367"/>
    </row>
    <row r="12" spans="1:8" s="351" customFormat="1" ht="106.9" customHeight="1" thickBot="1">
      <c r="A12" s="539"/>
      <c r="B12" s="368" t="s">
        <v>354</v>
      </c>
      <c r="C12" s="540" t="s">
        <v>365</v>
      </c>
      <c r="D12" s="541"/>
      <c r="E12" s="541"/>
      <c r="F12" s="542"/>
      <c r="G12" s="539"/>
      <c r="H12" s="367"/>
    </row>
    <row r="13" spans="1:8" s="351" customFormat="1" ht="106.9" customHeight="1" thickBot="1">
      <c r="A13" s="367">
        <v>2</v>
      </c>
      <c r="B13" s="368" t="s">
        <v>355</v>
      </c>
      <c r="C13" s="537" t="str">
        <f>'[27]1. CUTTING'!C89</f>
        <v>KHÔNG IN</v>
      </c>
      <c r="D13" s="537"/>
      <c r="E13" s="537"/>
      <c r="F13" s="537"/>
      <c r="G13" s="367"/>
      <c r="H13" s="367"/>
    </row>
    <row r="14" spans="1:8" s="351" customFormat="1" ht="106.9" customHeight="1" thickBot="1">
      <c r="A14" s="367">
        <v>3</v>
      </c>
      <c r="B14" s="368" t="s">
        <v>356</v>
      </c>
      <c r="C14" s="537" t="s">
        <v>496</v>
      </c>
      <c r="D14" s="537"/>
      <c r="E14" s="537"/>
      <c r="F14" s="537"/>
      <c r="G14" s="367"/>
      <c r="H14" s="367"/>
    </row>
    <row r="15" spans="1:8" s="351" customFormat="1" ht="106.9" customHeight="1" thickBot="1">
      <c r="A15" s="367">
        <v>4</v>
      </c>
      <c r="B15" s="368" t="s">
        <v>357</v>
      </c>
      <c r="C15" s="537" t="str">
        <f>'[27]1. CUTTING'!C107</f>
        <v xml:space="preserve">KHÔNG WASH </v>
      </c>
      <c r="D15" s="537"/>
      <c r="E15" s="537"/>
      <c r="F15" s="537"/>
      <c r="G15" s="367"/>
      <c r="H15" s="367"/>
    </row>
    <row r="16" spans="1:8" s="351" customFormat="1" ht="106.9" customHeight="1" thickBot="1">
      <c r="A16" s="367">
        <v>5</v>
      </c>
      <c r="B16" s="368" t="s">
        <v>358</v>
      </c>
      <c r="C16" s="537"/>
      <c r="D16" s="537"/>
      <c r="E16" s="537"/>
      <c r="F16" s="537"/>
      <c r="G16" s="367"/>
      <c r="H16" s="367"/>
    </row>
    <row r="17" spans="1:16" ht="12" customHeight="1">
      <c r="A17" s="362"/>
      <c r="B17" s="362"/>
      <c r="C17" s="369"/>
      <c r="D17" s="369"/>
      <c r="E17" s="369"/>
      <c r="F17" s="369"/>
      <c r="G17" s="362"/>
      <c r="H17" s="362"/>
    </row>
    <row r="18" spans="1:16" ht="34.5" customHeight="1">
      <c r="A18" s="362"/>
      <c r="B18" s="538" t="s">
        <v>359</v>
      </c>
      <c r="C18" s="538"/>
      <c r="D18" s="538"/>
      <c r="E18" s="369"/>
      <c r="F18" s="369"/>
      <c r="G18" s="538" t="s">
        <v>360</v>
      </c>
      <c r="H18" s="538"/>
    </row>
    <row r="19" spans="1:16" ht="40" customHeight="1">
      <c r="A19" s="362"/>
      <c r="B19" s="371"/>
      <c r="C19" s="371"/>
      <c r="D19" s="371"/>
      <c r="E19" s="371"/>
      <c r="F19" s="351"/>
      <c r="G19" s="371"/>
      <c r="H19" s="371"/>
    </row>
    <row r="20" spans="1:16" ht="40" customHeight="1">
      <c r="A20" s="356"/>
      <c r="B20" s="372"/>
      <c r="C20" s="372"/>
      <c r="D20" s="372"/>
      <c r="E20" s="372"/>
      <c r="F20" s="372"/>
      <c r="G20" s="372"/>
      <c r="H20" s="372"/>
    </row>
    <row r="21" spans="1:16" ht="40" customHeight="1">
      <c r="A21" s="356"/>
      <c r="B21" s="372"/>
      <c r="C21" s="372"/>
      <c r="D21" s="372"/>
      <c r="E21" s="372"/>
      <c r="F21" s="372"/>
      <c r="G21" s="372"/>
      <c r="H21" s="372"/>
    </row>
    <row r="22" spans="1:16" ht="40" customHeight="1">
      <c r="A22" s="356"/>
      <c r="B22" s="372"/>
      <c r="C22" s="372"/>
      <c r="D22" s="372"/>
      <c r="E22" s="372"/>
      <c r="F22" s="372"/>
      <c r="G22" s="372"/>
      <c r="H22" s="372"/>
    </row>
    <row r="23" spans="1:16" ht="40" customHeight="1">
      <c r="A23" s="356"/>
      <c r="B23" s="372"/>
      <c r="C23" s="372"/>
      <c r="D23" s="372"/>
      <c r="E23" s="372"/>
      <c r="F23" s="372"/>
      <c r="G23" s="372"/>
      <c r="H23" s="372"/>
    </row>
    <row r="24" spans="1:16" ht="40" customHeight="1">
      <c r="A24" s="356"/>
      <c r="B24" s="372"/>
      <c r="C24" s="372"/>
      <c r="D24" s="372"/>
      <c r="E24" s="372"/>
      <c r="F24" s="372"/>
      <c r="G24" s="372"/>
      <c r="H24" s="372"/>
    </row>
    <row r="25" spans="1:16" ht="40" customHeight="1">
      <c r="A25" s="356"/>
      <c r="B25" s="372"/>
      <c r="C25" s="372"/>
      <c r="D25" s="372"/>
      <c r="E25" s="372"/>
      <c r="F25" s="372"/>
      <c r="G25" s="372"/>
      <c r="H25" s="372"/>
    </row>
    <row r="26" spans="1:16" ht="40" customHeight="1">
      <c r="A26" s="356"/>
      <c r="B26" s="372"/>
      <c r="C26" s="372"/>
      <c r="D26" s="372"/>
      <c r="E26" s="372"/>
      <c r="F26" s="372"/>
      <c r="G26" s="372"/>
      <c r="H26" s="372"/>
    </row>
    <row r="27" spans="1:16" ht="40" customHeight="1">
      <c r="A27" s="356"/>
      <c r="B27" s="372"/>
      <c r="C27" s="372"/>
      <c r="D27" s="372"/>
      <c r="E27" s="372"/>
      <c r="F27" s="372"/>
      <c r="G27" s="372"/>
      <c r="H27" s="372"/>
    </row>
    <row r="28" spans="1:16" ht="40" customHeight="1">
      <c r="A28" s="356"/>
      <c r="B28" s="372"/>
      <c r="C28" s="372"/>
      <c r="D28" s="372"/>
      <c r="E28" s="372"/>
      <c r="F28" s="372"/>
      <c r="G28" s="372"/>
      <c r="H28" s="372"/>
    </row>
    <row r="29" spans="1:16" ht="40" customHeight="1">
      <c r="A29" s="356"/>
      <c r="B29" s="372"/>
      <c r="C29" s="372"/>
      <c r="D29" s="372"/>
      <c r="E29" s="372"/>
      <c r="F29" s="372"/>
      <c r="G29" s="372"/>
      <c r="H29" s="372">
        <v>10</v>
      </c>
      <c r="J29" s="370">
        <f>(I29*0.3%+(I29/50)*0.5)</f>
        <v>0</v>
      </c>
      <c r="N29" s="317" t="s">
        <v>332</v>
      </c>
      <c r="O29" s="317"/>
      <c r="P29" s="317"/>
    </row>
    <row r="30" spans="1:16" ht="40" customHeight="1">
      <c r="A30" s="356"/>
      <c r="B30" s="372"/>
      <c r="C30" s="372"/>
      <c r="D30" s="372" t="s">
        <v>50</v>
      </c>
      <c r="E30" s="372"/>
      <c r="F30" s="372"/>
      <c r="G30" s="372"/>
      <c r="H30" s="372">
        <v>10</v>
      </c>
      <c r="N30" s="317" t="s">
        <v>333</v>
      </c>
      <c r="O30" s="317"/>
      <c r="P30" s="317"/>
    </row>
    <row r="31" spans="1:16" ht="40" customHeight="1">
      <c r="A31" s="356"/>
      <c r="B31" s="372"/>
      <c r="C31" s="372"/>
      <c r="D31" s="372"/>
      <c r="E31" s="372"/>
      <c r="F31" s="372"/>
      <c r="G31" s="372"/>
      <c r="H31" s="372"/>
    </row>
    <row r="32" spans="1:16" ht="40" customHeight="1">
      <c r="A32" s="356"/>
      <c r="B32" s="372"/>
      <c r="C32" s="372"/>
      <c r="D32" s="372"/>
      <c r="E32" s="372"/>
      <c r="F32" s="372"/>
      <c r="G32" s="372"/>
      <c r="H32" s="372"/>
    </row>
    <row r="33" spans="1:8" ht="40" customHeight="1">
      <c r="A33" s="356"/>
      <c r="B33" s="372"/>
      <c r="C33" s="372"/>
      <c r="D33" s="372"/>
      <c r="E33" s="372"/>
      <c r="F33" s="372"/>
      <c r="G33" s="372"/>
      <c r="H33" s="372"/>
    </row>
    <row r="34" spans="1:8" ht="40" customHeight="1">
      <c r="A34" s="356"/>
      <c r="B34" s="372"/>
      <c r="C34" s="372"/>
      <c r="D34" s="372"/>
      <c r="E34" s="372"/>
      <c r="F34" s="372"/>
      <c r="G34" s="372"/>
      <c r="H34" s="372"/>
    </row>
    <row r="35" spans="1:8" ht="40" customHeight="1">
      <c r="A35" s="356"/>
      <c r="B35" s="372"/>
      <c r="C35" s="372"/>
      <c r="D35" s="372"/>
      <c r="E35" s="372"/>
      <c r="F35" s="372"/>
      <c r="G35" s="372"/>
      <c r="H35" s="372"/>
    </row>
    <row r="36" spans="1:8" ht="40" customHeight="1">
      <c r="A36" s="356"/>
      <c r="B36" s="372"/>
      <c r="C36" s="372"/>
      <c r="D36" s="372"/>
      <c r="E36" s="372"/>
      <c r="F36" s="372"/>
      <c r="G36" s="372"/>
      <c r="H36" s="372"/>
    </row>
    <row r="37" spans="1:8" ht="40" customHeight="1">
      <c r="A37" s="356"/>
      <c r="B37" s="372"/>
      <c r="C37" s="372"/>
      <c r="D37" s="372"/>
      <c r="E37" s="372"/>
      <c r="F37" s="372" t="s">
        <v>361</v>
      </c>
      <c r="G37" s="372" t="s">
        <v>362</v>
      </c>
      <c r="H37" s="372"/>
    </row>
    <row r="38" spans="1:8" ht="40" customHeight="1">
      <c r="A38" s="356"/>
      <c r="B38" s="372"/>
      <c r="C38" s="372"/>
      <c r="D38" s="372"/>
      <c r="E38" s="372"/>
      <c r="F38" s="372"/>
      <c r="G38" s="372"/>
      <c r="H38" s="372"/>
    </row>
    <row r="39" spans="1:8" ht="40" customHeight="1">
      <c r="A39" s="356"/>
      <c r="B39" s="372"/>
      <c r="C39" s="372"/>
      <c r="D39" s="372"/>
      <c r="E39" s="372"/>
      <c r="F39" s="372">
        <f>D18</f>
        <v>0</v>
      </c>
      <c r="G39" s="372"/>
      <c r="H39" s="372"/>
    </row>
    <row r="40" spans="1:8" ht="40" customHeight="1">
      <c r="A40" s="356"/>
      <c r="B40" s="372"/>
      <c r="C40" s="372"/>
      <c r="D40" s="372"/>
      <c r="E40" s="372"/>
      <c r="F40" s="372"/>
      <c r="G40" s="372"/>
      <c r="H40" s="372"/>
    </row>
    <row r="41" spans="1:8" ht="40" customHeight="1">
      <c r="A41" s="356"/>
      <c r="B41" s="372"/>
      <c r="C41" s="372"/>
      <c r="D41" s="372"/>
      <c r="E41" s="372"/>
      <c r="F41" s="372"/>
      <c r="G41" s="372"/>
      <c r="H41" s="372"/>
    </row>
    <row r="42" spans="1:8" ht="40" customHeight="1">
      <c r="A42" s="356"/>
      <c r="B42" s="372"/>
      <c r="C42" s="372"/>
      <c r="D42" s="372"/>
      <c r="E42" s="372"/>
      <c r="F42" s="372"/>
      <c r="G42" s="372"/>
      <c r="H42" s="372"/>
    </row>
    <row r="43" spans="1:8" ht="40" customHeight="1">
      <c r="A43" s="356"/>
      <c r="B43" s="372"/>
      <c r="C43" s="372"/>
      <c r="D43" s="372"/>
      <c r="E43" s="372"/>
      <c r="F43" s="372"/>
      <c r="G43" s="372"/>
      <c r="H43" s="372"/>
    </row>
    <row r="44" spans="1:8" ht="40" customHeight="1">
      <c r="A44" s="356"/>
      <c r="B44" s="372"/>
      <c r="C44" s="372"/>
      <c r="D44" s="372"/>
      <c r="E44" s="372"/>
      <c r="F44" s="372"/>
      <c r="G44" s="372"/>
      <c r="H44" s="372"/>
    </row>
    <row r="45" spans="1:8" ht="40" customHeight="1">
      <c r="A45" s="356"/>
      <c r="B45" s="372"/>
      <c r="C45" s="372"/>
      <c r="D45" s="372"/>
      <c r="E45" s="372"/>
      <c r="F45" s="372"/>
      <c r="G45" s="372"/>
      <c r="H45" s="372"/>
    </row>
    <row r="46" spans="1:8" ht="40" customHeight="1">
      <c r="A46" s="356"/>
      <c r="B46" s="372"/>
      <c r="C46" s="372"/>
      <c r="D46" s="372"/>
      <c r="E46" s="372"/>
      <c r="F46" s="372"/>
      <c r="G46" s="372"/>
      <c r="H46" s="372"/>
    </row>
    <row r="47" spans="1:8" ht="40" customHeight="1">
      <c r="A47" s="356"/>
      <c r="B47" s="372"/>
      <c r="C47" s="372"/>
      <c r="D47" s="372"/>
      <c r="E47" s="372"/>
      <c r="F47" s="372"/>
      <c r="G47" s="372"/>
      <c r="H47" s="372"/>
    </row>
    <row r="48" spans="1:8" ht="40" customHeight="1">
      <c r="A48" s="356"/>
      <c r="B48" s="372"/>
      <c r="C48" s="372"/>
      <c r="D48" s="372"/>
      <c r="E48" s="372"/>
      <c r="F48" s="372"/>
      <c r="G48" s="372"/>
      <c r="H48" s="372"/>
    </row>
    <row r="49" spans="1:8" ht="40" customHeight="1">
      <c r="A49" s="356"/>
      <c r="B49" s="372"/>
      <c r="C49" s="372"/>
      <c r="D49" s="372"/>
      <c r="E49" s="372"/>
      <c r="F49" s="372"/>
      <c r="G49" s="372"/>
      <c r="H49" s="372"/>
    </row>
    <row r="50" spans="1:8" ht="40" customHeight="1">
      <c r="A50" s="356"/>
      <c r="B50" s="372"/>
      <c r="C50" s="372"/>
      <c r="D50" s="372"/>
      <c r="E50" s="372"/>
      <c r="F50" s="372"/>
      <c r="G50" s="372"/>
      <c r="H50" s="372"/>
    </row>
    <row r="51" spans="1:8" ht="40" customHeight="1">
      <c r="A51" s="356"/>
      <c r="B51" s="372"/>
      <c r="C51" s="372"/>
      <c r="D51" s="372"/>
      <c r="E51" s="372"/>
      <c r="F51" s="372"/>
      <c r="G51" s="372"/>
      <c r="H51" s="372"/>
    </row>
    <row r="52" spans="1:8" ht="40" customHeight="1">
      <c r="A52" s="356"/>
      <c r="B52" s="372"/>
      <c r="C52" s="372"/>
      <c r="D52" s="372"/>
      <c r="E52" s="372"/>
      <c r="F52" s="372"/>
      <c r="G52" s="372"/>
      <c r="H52" s="372"/>
    </row>
    <row r="53" spans="1:8" ht="40" customHeight="1">
      <c r="A53" s="356"/>
      <c r="B53" s="372"/>
      <c r="C53" s="372"/>
      <c r="D53" s="372"/>
      <c r="E53" s="372"/>
      <c r="F53" s="372"/>
      <c r="G53" s="372"/>
      <c r="H53" s="372"/>
    </row>
    <row r="54" spans="1:8" ht="40" customHeight="1">
      <c r="A54" s="356"/>
      <c r="B54" s="372"/>
      <c r="C54" s="372"/>
      <c r="D54" s="372"/>
      <c r="E54" s="372"/>
      <c r="F54" s="372"/>
      <c r="G54" s="372"/>
      <c r="H54" s="372"/>
    </row>
    <row r="55" spans="1:8" ht="40" customHeight="1">
      <c r="A55" s="356"/>
      <c r="B55" s="372"/>
      <c r="C55" s="372"/>
      <c r="D55" s="372"/>
      <c r="E55" s="372"/>
      <c r="F55" s="372"/>
      <c r="G55" s="372"/>
      <c r="H55" s="372"/>
    </row>
    <row r="56" spans="1:8" ht="40" customHeight="1">
      <c r="A56" s="356"/>
      <c r="B56" s="372"/>
      <c r="C56" s="372"/>
      <c r="D56" s="372"/>
      <c r="E56" s="372"/>
      <c r="F56" s="372"/>
      <c r="G56" s="372"/>
      <c r="H56" s="372"/>
    </row>
    <row r="57" spans="1:8" ht="40" customHeight="1">
      <c r="A57" s="356"/>
      <c r="B57" s="372"/>
      <c r="C57" s="372"/>
      <c r="D57" s="372"/>
      <c r="E57" s="372"/>
      <c r="F57" s="372"/>
      <c r="G57" s="372"/>
      <c r="H57" s="372"/>
    </row>
    <row r="58" spans="1:8" ht="40" customHeight="1">
      <c r="A58" s="356"/>
      <c r="B58" s="372"/>
      <c r="C58" s="372"/>
      <c r="D58" s="372"/>
      <c r="E58" s="372"/>
      <c r="F58" s="372"/>
      <c r="G58" s="372"/>
      <c r="H58" s="372"/>
    </row>
    <row r="59" spans="1:8" ht="40" customHeight="1">
      <c r="A59" s="356"/>
      <c r="B59" s="372"/>
      <c r="C59" s="372"/>
      <c r="D59" s="372"/>
      <c r="E59" s="372"/>
      <c r="F59" s="372"/>
      <c r="G59" s="372"/>
      <c r="H59" s="372"/>
    </row>
    <row r="60" spans="1:8" ht="40" customHeight="1">
      <c r="A60" s="356"/>
      <c r="B60" s="372"/>
      <c r="C60" s="372"/>
      <c r="D60" s="372"/>
      <c r="E60" s="372"/>
      <c r="F60" s="372"/>
      <c r="G60" s="372"/>
      <c r="H60" s="372"/>
    </row>
    <row r="61" spans="1:8" ht="40" customHeight="1">
      <c r="A61" s="356"/>
      <c r="B61" s="372"/>
      <c r="C61" s="372"/>
      <c r="D61" s="372"/>
      <c r="E61" s="372"/>
      <c r="F61" s="372"/>
      <c r="G61" s="372"/>
      <c r="H61" s="372"/>
    </row>
    <row r="62" spans="1:8" ht="40" customHeight="1">
      <c r="A62" s="356"/>
      <c r="B62" s="372"/>
      <c r="C62" s="372"/>
      <c r="D62" s="372"/>
      <c r="E62" s="372"/>
      <c r="F62" s="372"/>
      <c r="G62" s="372"/>
      <c r="H62" s="372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26953125" defaultRowHeight="14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26953125" style="76" customWidth="1"/>
    <col min="6" max="6" width="18" style="76" customWidth="1"/>
    <col min="7" max="7" width="17.7265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7265625" style="76" customWidth="1"/>
    <col min="13" max="13" width="14.26953125" style="76" customWidth="1"/>
    <col min="14" max="15" width="13.453125" style="76" customWidth="1"/>
    <col min="16" max="16" width="20.7265625" style="76" customWidth="1"/>
    <col min="17" max="17" width="15" style="76" bestFit="1" customWidth="1"/>
    <col min="18" max="21" width="11.26953125" style="76" bestFit="1" customWidth="1"/>
    <col min="22" max="22" width="9.26953125" style="76" bestFit="1" customWidth="1"/>
    <col min="23" max="23" width="16.453125" style="76" bestFit="1" customWidth="1"/>
    <col min="24" max="16384" width="9.26953125" style="76"/>
  </cols>
  <sheetData>
    <row r="1" spans="1:16" s="4" customFormat="1" ht="29.6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48" t="s">
        <v>0</v>
      </c>
      <c r="N1" s="448" t="s">
        <v>0</v>
      </c>
      <c r="O1" s="568" t="s">
        <v>1</v>
      </c>
      <c r="P1" s="568"/>
    </row>
    <row r="2" spans="1:16" s="4" customFormat="1" ht="29.6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48" t="s">
        <v>2</v>
      </c>
      <c r="N2" s="448" t="s">
        <v>2</v>
      </c>
      <c r="O2" s="569" t="s">
        <v>3</v>
      </c>
      <c r="P2" s="569"/>
    </row>
    <row r="3" spans="1:16" s="4" customFormat="1" ht="29.6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48" t="s">
        <v>4</v>
      </c>
      <c r="N3" s="448" t="s">
        <v>4</v>
      </c>
      <c r="O3" s="570" t="s">
        <v>5</v>
      </c>
      <c r="P3" s="568"/>
    </row>
    <row r="4" spans="1:16" s="5" customFormat="1" ht="39.65" customHeight="1" thickBot="1">
      <c r="B4" s="6" t="s">
        <v>97</v>
      </c>
      <c r="G4" s="7"/>
    </row>
    <row r="5" spans="1:16" s="5" customFormat="1" ht="38.15" customHeight="1">
      <c r="B5" s="8" t="s">
        <v>6</v>
      </c>
      <c r="C5" s="8"/>
      <c r="D5" s="6"/>
      <c r="F5" s="9"/>
      <c r="G5" s="585" t="s">
        <v>98</v>
      </c>
      <c r="H5" s="586"/>
      <c r="I5" s="586"/>
      <c r="J5" s="586"/>
      <c r="K5" s="586"/>
      <c r="L5" s="587"/>
    </row>
    <row r="6" spans="1:16" s="10" customFormat="1" ht="38.15" customHeight="1">
      <c r="B6" s="11" t="s">
        <v>7</v>
      </c>
      <c r="C6" s="11"/>
      <c r="D6" s="12" t="s">
        <v>99</v>
      </c>
      <c r="E6" s="145"/>
      <c r="F6" s="11"/>
      <c r="G6" s="588"/>
      <c r="H6" s="589"/>
      <c r="I6" s="589"/>
      <c r="J6" s="589"/>
      <c r="K6" s="589"/>
      <c r="L6" s="590"/>
      <c r="M6" s="13"/>
      <c r="N6" s="13"/>
      <c r="O6" s="13"/>
      <c r="P6" s="13"/>
    </row>
    <row r="7" spans="1:16" s="10" customFormat="1" ht="38.15" customHeight="1">
      <c r="B7" s="11" t="s">
        <v>8</v>
      </c>
      <c r="C7" s="11"/>
      <c r="D7" s="12" t="s">
        <v>100</v>
      </c>
      <c r="E7" s="12"/>
      <c r="F7" s="11"/>
      <c r="G7" s="588"/>
      <c r="H7" s="589"/>
      <c r="I7" s="589"/>
      <c r="J7" s="589"/>
      <c r="K7" s="589"/>
      <c r="L7" s="590"/>
      <c r="M7" s="13"/>
      <c r="N7" s="13"/>
      <c r="O7" s="13"/>
      <c r="P7" s="13"/>
    </row>
    <row r="8" spans="1:16" s="10" customFormat="1" ht="38.15" customHeight="1" thickBot="1">
      <c r="B8" s="11" t="s">
        <v>9</v>
      </c>
      <c r="C8" s="11"/>
      <c r="D8" s="180" t="s">
        <v>101</v>
      </c>
      <c r="E8" s="153"/>
      <c r="F8" s="153"/>
      <c r="G8" s="591"/>
      <c r="H8" s="592"/>
      <c r="I8" s="592"/>
      <c r="J8" s="592"/>
      <c r="K8" s="592"/>
      <c r="L8" s="593"/>
      <c r="M8" s="13"/>
      <c r="N8" s="13"/>
      <c r="O8" s="13"/>
      <c r="P8" s="13"/>
    </row>
    <row r="9" spans="1:16" s="14" customFormat="1" ht="32.5">
      <c r="B9" s="15" t="s">
        <v>10</v>
      </c>
      <c r="C9" s="15"/>
      <c r="D9" s="166" t="s">
        <v>102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28">
      <c r="B10" s="19" t="s">
        <v>11</v>
      </c>
      <c r="C10" s="19"/>
      <c r="D10" s="20" t="s">
        <v>103</v>
      </c>
      <c r="E10" s="20"/>
      <c r="F10" s="20"/>
      <c r="G10" s="21"/>
      <c r="H10" s="20"/>
      <c r="I10" s="22"/>
      <c r="J10" s="22" t="s">
        <v>12</v>
      </c>
      <c r="K10" s="22"/>
      <c r="L10" s="22" t="s">
        <v>104</v>
      </c>
      <c r="M10" s="23"/>
      <c r="N10" s="23"/>
      <c r="O10" s="23"/>
      <c r="P10" s="23"/>
    </row>
    <row r="11" spans="1:16" s="14" customFormat="1" ht="60.65" customHeight="1">
      <c r="B11" s="22" t="s">
        <v>13</v>
      </c>
      <c r="C11" s="22"/>
      <c r="D11" s="154"/>
      <c r="E11" s="155"/>
      <c r="F11" s="155"/>
      <c r="G11" s="24"/>
      <c r="H11" s="25"/>
      <c r="I11" s="22"/>
      <c r="J11" s="22" t="s">
        <v>14</v>
      </c>
      <c r="K11" s="22"/>
      <c r="L11" s="594" t="s">
        <v>105</v>
      </c>
      <c r="M11" s="594"/>
      <c r="N11" s="594"/>
      <c r="O11" s="594"/>
      <c r="P11" s="594"/>
    </row>
    <row r="12" spans="1:16" s="14" customFormat="1" ht="28">
      <c r="B12" s="22" t="s">
        <v>15</v>
      </c>
      <c r="C12" s="22"/>
      <c r="D12" s="26"/>
      <c r="E12" s="22"/>
      <c r="F12" s="22"/>
      <c r="G12" s="27"/>
      <c r="H12" s="28"/>
      <c r="I12" s="22"/>
      <c r="J12" s="201" t="s">
        <v>16</v>
      </c>
      <c r="L12" s="22" t="s">
        <v>106</v>
      </c>
      <c r="M12" s="22"/>
      <c r="N12" s="28"/>
      <c r="O12" s="28"/>
      <c r="P12" s="23"/>
    </row>
    <row r="13" spans="1:16" s="14" customFormat="1" ht="28">
      <c r="B13" s="582"/>
      <c r="C13" s="582"/>
      <c r="D13" s="582"/>
      <c r="E13" s="582"/>
      <c r="F13" s="582"/>
      <c r="G13" s="27"/>
      <c r="H13" s="28"/>
      <c r="I13" s="22"/>
      <c r="J13" s="22" t="s">
        <v>17</v>
      </c>
      <c r="K13" s="22"/>
      <c r="L13" s="22" t="s">
        <v>107</v>
      </c>
      <c r="M13" s="28"/>
      <c r="N13" s="23"/>
      <c r="O13" s="23"/>
      <c r="P13" s="28"/>
    </row>
    <row r="14" spans="1:16" s="14" customFormat="1" ht="28">
      <c r="B14" s="22" t="s">
        <v>19</v>
      </c>
      <c r="C14" s="22"/>
      <c r="D14" s="22" t="s">
        <v>20</v>
      </c>
      <c r="E14" s="22"/>
      <c r="F14" s="22"/>
      <c r="G14" s="29"/>
      <c r="H14" s="22"/>
      <c r="I14" s="22"/>
      <c r="J14" s="22" t="s">
        <v>21</v>
      </c>
      <c r="K14" s="22"/>
      <c r="L14" s="23" t="s">
        <v>108</v>
      </c>
      <c r="M14" s="23"/>
      <c r="N14" s="23"/>
      <c r="O14" s="23"/>
      <c r="P14" s="23"/>
    </row>
    <row r="15" spans="1:16" s="14" customFormat="1" ht="21" customHeight="1">
      <c r="B15" s="30" t="s">
        <v>22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65" customHeight="1">
      <c r="B17" s="34"/>
      <c r="C17" s="137" t="s">
        <v>23</v>
      </c>
      <c r="D17" s="137" t="s">
        <v>24</v>
      </c>
      <c r="E17" s="35" t="s">
        <v>25</v>
      </c>
      <c r="F17" s="35"/>
      <c r="G17" s="35" t="s">
        <v>91</v>
      </c>
      <c r="H17" s="35" t="s">
        <v>26</v>
      </c>
      <c r="I17" s="35" t="s">
        <v>27</v>
      </c>
      <c r="J17" s="35" t="s">
        <v>28</v>
      </c>
      <c r="K17" s="35" t="s">
        <v>29</v>
      </c>
      <c r="L17" s="35" t="s">
        <v>30</v>
      </c>
      <c r="M17" s="35"/>
      <c r="N17" s="35"/>
      <c r="O17" s="35"/>
      <c r="P17" s="139" t="s">
        <v>32</v>
      </c>
    </row>
    <row r="18" spans="2:22" s="5" customFormat="1" ht="35.65" customHeight="1">
      <c r="B18" s="138" t="s">
        <v>33</v>
      </c>
      <c r="C18" s="36"/>
      <c r="D18" s="37" t="s">
        <v>109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7">
        <v>13</v>
      </c>
      <c r="R18" s="207">
        <v>77</v>
      </c>
      <c r="S18" s="207">
        <v>95</v>
      </c>
      <c r="T18" s="207">
        <v>68</v>
      </c>
      <c r="U18" s="207">
        <v>41</v>
      </c>
      <c r="V18" s="207">
        <v>6</v>
      </c>
    </row>
    <row r="19" spans="2:22" s="5" customFormat="1" ht="35.65" customHeight="1">
      <c r="B19" s="138" t="s">
        <v>35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65" customHeight="1">
      <c r="B20" s="141" t="s">
        <v>36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65" customHeight="1">
      <c r="B22" s="34"/>
      <c r="C22" s="137" t="s">
        <v>23</v>
      </c>
      <c r="D22" s="137" t="s">
        <v>24</v>
      </c>
      <c r="E22" s="35" t="s">
        <v>25</v>
      </c>
      <c r="F22" s="35"/>
      <c r="G22" s="35" t="s">
        <v>91</v>
      </c>
      <c r="H22" s="35" t="s">
        <v>26</v>
      </c>
      <c r="I22" s="35" t="s">
        <v>27</v>
      </c>
      <c r="J22" s="35" t="s">
        <v>28</v>
      </c>
      <c r="K22" s="35" t="s">
        <v>29</v>
      </c>
      <c r="L22" s="35" t="s">
        <v>30</v>
      </c>
      <c r="M22" s="35"/>
      <c r="N22" s="35"/>
      <c r="O22" s="35"/>
      <c r="P22" s="139" t="s">
        <v>32</v>
      </c>
    </row>
    <row r="23" spans="2:22" s="5" customFormat="1" ht="35.65" customHeight="1">
      <c r="B23" s="138" t="s">
        <v>33</v>
      </c>
      <c r="C23" s="36"/>
      <c r="D23" s="37" t="s">
        <v>110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08">
        <v>14</v>
      </c>
      <c r="R23" s="208">
        <v>77</v>
      </c>
      <c r="S23" s="208">
        <v>95</v>
      </c>
      <c r="T23" s="208">
        <v>68</v>
      </c>
      <c r="U23" s="208">
        <v>40</v>
      </c>
      <c r="V23" s="208">
        <v>6</v>
      </c>
    </row>
    <row r="24" spans="2:22" s="5" customFormat="1" ht="35.65" customHeight="1">
      <c r="B24" s="138" t="s">
        <v>35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65" customHeight="1">
      <c r="B25" s="141" t="s">
        <v>36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65" customHeight="1">
      <c r="B27" s="34"/>
      <c r="C27" s="137" t="s">
        <v>23</v>
      </c>
      <c r="D27" s="137" t="s">
        <v>24</v>
      </c>
      <c r="E27" s="35" t="s">
        <v>25</v>
      </c>
      <c r="F27" s="35"/>
      <c r="G27" s="35" t="s">
        <v>91</v>
      </c>
      <c r="H27" s="35" t="s">
        <v>26</v>
      </c>
      <c r="I27" s="35" t="s">
        <v>27</v>
      </c>
      <c r="J27" s="35" t="s">
        <v>28</v>
      </c>
      <c r="K27" s="35" t="s">
        <v>29</v>
      </c>
      <c r="L27" s="35" t="s">
        <v>30</v>
      </c>
      <c r="M27" s="35"/>
      <c r="N27" s="35"/>
      <c r="O27" s="35"/>
      <c r="P27" s="139" t="s">
        <v>32</v>
      </c>
    </row>
    <row r="28" spans="2:22" s="5" customFormat="1" ht="35.65" customHeight="1">
      <c r="B28" s="138" t="s">
        <v>33</v>
      </c>
      <c r="C28" s="36"/>
      <c r="D28" s="37" t="s">
        <v>111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7">
        <v>13</v>
      </c>
      <c r="R28" s="207">
        <v>77</v>
      </c>
      <c r="S28" s="207">
        <v>95</v>
      </c>
      <c r="T28" s="207">
        <v>68</v>
      </c>
      <c r="U28" s="207">
        <v>41</v>
      </c>
      <c r="V28" s="207">
        <v>6</v>
      </c>
    </row>
    <row r="29" spans="2:22" s="5" customFormat="1" ht="35.65" customHeight="1">
      <c r="B29" s="138" t="s">
        <v>35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65" customHeight="1">
      <c r="B30" s="141" t="s">
        <v>36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65" customHeight="1">
      <c r="B32" s="34"/>
      <c r="C32" s="137" t="s">
        <v>23</v>
      </c>
      <c r="D32" s="137" t="s">
        <v>24</v>
      </c>
      <c r="E32" s="35" t="s">
        <v>25</v>
      </c>
      <c r="F32" s="35"/>
      <c r="G32" s="35" t="s">
        <v>91</v>
      </c>
      <c r="H32" s="35" t="s">
        <v>26</v>
      </c>
      <c r="I32" s="35" t="s">
        <v>27</v>
      </c>
      <c r="J32" s="35" t="s">
        <v>28</v>
      </c>
      <c r="K32" s="35" t="s">
        <v>29</v>
      </c>
      <c r="L32" s="35" t="s">
        <v>30</v>
      </c>
      <c r="M32" s="35"/>
      <c r="N32" s="35"/>
      <c r="O32" s="35"/>
      <c r="P32" s="139" t="s">
        <v>32</v>
      </c>
    </row>
    <row r="33" spans="1:23" s="5" customFormat="1" ht="35.65" customHeight="1">
      <c r="B33" s="138" t="s">
        <v>33</v>
      </c>
      <c r="C33" s="36"/>
      <c r="D33" s="37" t="s">
        <v>112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08">
        <v>14</v>
      </c>
      <c r="R33" s="208">
        <v>77</v>
      </c>
      <c r="S33" s="208">
        <v>95</v>
      </c>
      <c r="T33" s="208">
        <v>68</v>
      </c>
      <c r="U33" s="208">
        <v>40</v>
      </c>
      <c r="V33" s="208">
        <v>6</v>
      </c>
    </row>
    <row r="34" spans="1:23" s="5" customFormat="1" ht="35.65" customHeight="1">
      <c r="B34" s="138" t="s">
        <v>35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65" customHeight="1">
      <c r="B35" s="141" t="s">
        <v>36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37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38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00.5" thickBot="1">
      <c r="A40" s="583" t="s">
        <v>39</v>
      </c>
      <c r="B40" s="584"/>
      <c r="C40" s="584"/>
      <c r="D40" s="123" t="s">
        <v>40</v>
      </c>
      <c r="E40" s="124" t="s">
        <v>41</v>
      </c>
      <c r="F40" s="123" t="s">
        <v>42</v>
      </c>
      <c r="G40" s="125" t="s">
        <v>43</v>
      </c>
      <c r="H40" s="125" t="s">
        <v>44</v>
      </c>
      <c r="I40" s="125" t="s">
        <v>45</v>
      </c>
      <c r="J40" s="125" t="s">
        <v>46</v>
      </c>
      <c r="K40" s="125" t="s">
        <v>113</v>
      </c>
      <c r="L40" s="125" t="s">
        <v>48</v>
      </c>
      <c r="M40" s="574" t="s">
        <v>49</v>
      </c>
      <c r="N40" s="575"/>
      <c r="O40" s="575"/>
      <c r="P40" s="576"/>
    </row>
    <row r="41" spans="1:23" s="14" customFormat="1" ht="46.15" customHeight="1">
      <c r="A41" s="571" t="str">
        <f>D18</f>
        <v xml:space="preserve">DARKEST BLACK       </v>
      </c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3"/>
    </row>
    <row r="42" spans="1:23" s="14" customFormat="1" ht="106.15" customHeight="1">
      <c r="A42" s="189">
        <v>1</v>
      </c>
      <c r="B42" s="581" t="str">
        <f>L11</f>
        <v>FRENCH TERRY 100% ORGANIC COTTON 430GSM</v>
      </c>
      <c r="C42" s="581"/>
      <c r="D42" s="146" t="s">
        <v>114</v>
      </c>
      <c r="E42" s="146" t="str">
        <f>A41</f>
        <v xml:space="preserve">DARKEST BLACK       </v>
      </c>
      <c r="F42" s="160" t="s">
        <v>28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88">
        <f t="shared" ref="L42:L43" si="22">ROUNDUP(SUM(I42:K42),0)</f>
        <v>299</v>
      </c>
      <c r="M42" s="577"/>
      <c r="N42" s="578"/>
      <c r="O42" s="578"/>
      <c r="P42" s="578"/>
    </row>
    <row r="43" spans="1:23" s="14" customFormat="1" ht="106.15" customHeight="1">
      <c r="A43" s="189">
        <v>2</v>
      </c>
      <c r="B43" s="581" t="s">
        <v>115</v>
      </c>
      <c r="C43" s="581"/>
      <c r="D43" s="146" t="s">
        <v>116</v>
      </c>
      <c r="E43" s="146" t="str">
        <f>E42</f>
        <v xml:space="preserve">DARKEST BLACK       </v>
      </c>
      <c r="F43" s="160" t="s">
        <v>28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88">
        <f t="shared" si="22"/>
        <v>7</v>
      </c>
      <c r="M43" s="577"/>
      <c r="N43" s="578"/>
      <c r="O43" s="578"/>
      <c r="P43" s="578"/>
    </row>
    <row r="44" spans="1:23" s="14" customFormat="1" ht="106.15" customHeight="1">
      <c r="A44" s="189">
        <v>3</v>
      </c>
      <c r="B44" s="581" t="s">
        <v>117</v>
      </c>
      <c r="C44" s="581"/>
      <c r="D44" s="146" t="s">
        <v>118</v>
      </c>
      <c r="E44" s="146" t="str">
        <f>E43</f>
        <v xml:space="preserve">DARKEST BLACK       </v>
      </c>
      <c r="F44" s="160" t="s">
        <v>28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88">
        <f t="shared" ref="L44" si="24">ROUNDUP(SUM(I44:K44),0)</f>
        <v>46</v>
      </c>
      <c r="M44" s="577"/>
      <c r="N44" s="578"/>
      <c r="O44" s="578"/>
      <c r="P44" s="578"/>
    </row>
    <row r="45" spans="1:23" s="14" customFormat="1" ht="46.15" customHeight="1">
      <c r="A45" s="578" t="str">
        <f>D23</f>
        <v xml:space="preserve">HYPER LILAC         </v>
      </c>
      <c r="B45" s="578"/>
      <c r="C45" s="578"/>
      <c r="D45" s="578"/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</row>
    <row r="46" spans="1:23" s="14" customFormat="1" ht="106.15" customHeight="1">
      <c r="A46" s="189">
        <v>1</v>
      </c>
      <c r="B46" s="581" t="str">
        <f>L11</f>
        <v>FRENCH TERRY 100% ORGANIC COTTON 430GSM</v>
      </c>
      <c r="C46" s="581"/>
      <c r="D46" s="146" t="s">
        <v>114</v>
      </c>
      <c r="E46" s="146" t="str">
        <f>A45</f>
        <v xml:space="preserve">HYPER LILAC         </v>
      </c>
      <c r="F46" s="160" t="s">
        <v>28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88">
        <f t="shared" ref="L46:L47" si="25">ROUNDUP(SUM(I46:K46),0)</f>
        <v>298</v>
      </c>
      <c r="M46" s="577"/>
      <c r="N46" s="578"/>
      <c r="O46" s="578"/>
      <c r="P46" s="578"/>
    </row>
    <row r="47" spans="1:23" s="14" customFormat="1" ht="106.15" customHeight="1">
      <c r="A47" s="189">
        <v>2</v>
      </c>
      <c r="B47" s="581" t="s">
        <v>115</v>
      </c>
      <c r="C47" s="581"/>
      <c r="D47" s="146" t="s">
        <v>116</v>
      </c>
      <c r="E47" s="146" t="str">
        <f>E46</f>
        <v xml:space="preserve">HYPER LILAC         </v>
      </c>
      <c r="F47" s="160" t="s">
        <v>28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88">
        <f t="shared" si="25"/>
        <v>7</v>
      </c>
      <c r="M47" s="577"/>
      <c r="N47" s="578"/>
      <c r="O47" s="578"/>
      <c r="P47" s="578"/>
    </row>
    <row r="48" spans="1:23" s="14" customFormat="1" ht="106.15" customHeight="1">
      <c r="A48" s="189">
        <v>3</v>
      </c>
      <c r="B48" s="581" t="s">
        <v>117</v>
      </c>
      <c r="C48" s="581"/>
      <c r="D48" s="146" t="s">
        <v>118</v>
      </c>
      <c r="E48" s="146" t="str">
        <f>E47</f>
        <v xml:space="preserve">HYPER LILAC         </v>
      </c>
      <c r="F48" s="160" t="s">
        <v>28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88">
        <f t="shared" ref="L48" si="27">ROUNDUP(SUM(I48:K48),0)</f>
        <v>46</v>
      </c>
      <c r="M48" s="577"/>
      <c r="N48" s="578"/>
      <c r="O48" s="578"/>
      <c r="P48" s="578"/>
    </row>
    <row r="49" spans="1:16" s="14" customFormat="1" ht="46.15" customHeight="1">
      <c r="A49" s="578" t="str">
        <f>D28</f>
        <v xml:space="preserve">ATOMIC BLASTER      </v>
      </c>
      <c r="B49" s="578"/>
      <c r="C49" s="578"/>
      <c r="D49" s="578"/>
      <c r="E49" s="578"/>
      <c r="F49" s="578"/>
      <c r="G49" s="578"/>
      <c r="H49" s="578"/>
      <c r="I49" s="578"/>
      <c r="J49" s="578"/>
      <c r="K49" s="578"/>
      <c r="L49" s="578"/>
      <c r="M49" s="578"/>
      <c r="N49" s="578"/>
      <c r="O49" s="578"/>
      <c r="P49" s="578"/>
    </row>
    <row r="50" spans="1:16" s="14" customFormat="1" ht="106.15" customHeight="1">
      <c r="A50" s="189">
        <v>1</v>
      </c>
      <c r="B50" s="581" t="str">
        <f>L11</f>
        <v>FRENCH TERRY 100% ORGANIC COTTON 430GSM</v>
      </c>
      <c r="C50" s="581"/>
      <c r="D50" s="146" t="s">
        <v>114</v>
      </c>
      <c r="E50" s="146" t="str">
        <f>A49</f>
        <v xml:space="preserve">ATOMIC BLASTER      </v>
      </c>
      <c r="F50" s="160" t="s">
        <v>28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88">
        <f t="shared" ref="L50:L51" si="28">ROUNDUP(SUM(I50:K50),0)</f>
        <v>299</v>
      </c>
      <c r="M50" s="577"/>
      <c r="N50" s="578"/>
      <c r="O50" s="578"/>
      <c r="P50" s="578"/>
    </row>
    <row r="51" spans="1:16" s="14" customFormat="1" ht="106.15" customHeight="1">
      <c r="A51" s="189">
        <v>2</v>
      </c>
      <c r="B51" s="581" t="s">
        <v>115</v>
      </c>
      <c r="C51" s="581"/>
      <c r="D51" s="146" t="s">
        <v>116</v>
      </c>
      <c r="E51" s="146" t="str">
        <f>E50</f>
        <v xml:space="preserve">ATOMIC BLASTER      </v>
      </c>
      <c r="F51" s="160" t="s">
        <v>28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88">
        <f t="shared" si="28"/>
        <v>7</v>
      </c>
      <c r="M51" s="577"/>
      <c r="N51" s="578"/>
      <c r="O51" s="578"/>
      <c r="P51" s="578"/>
    </row>
    <row r="52" spans="1:16" s="14" customFormat="1" ht="106.15" customHeight="1">
      <c r="A52" s="189">
        <v>3</v>
      </c>
      <c r="B52" s="581" t="s">
        <v>117</v>
      </c>
      <c r="C52" s="581"/>
      <c r="D52" s="146" t="s">
        <v>118</v>
      </c>
      <c r="E52" s="146" t="str">
        <f>E51</f>
        <v xml:space="preserve">ATOMIC BLASTER      </v>
      </c>
      <c r="F52" s="160" t="s">
        <v>28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88">
        <f t="shared" ref="L52" si="30">ROUNDUP(SUM(I52:K52),0)</f>
        <v>46</v>
      </c>
      <c r="M52" s="577"/>
      <c r="N52" s="578"/>
      <c r="O52" s="578"/>
      <c r="P52" s="578"/>
    </row>
    <row r="53" spans="1:16" s="14" customFormat="1" ht="46.15" customHeight="1">
      <c r="A53" s="578" t="str">
        <f>D33</f>
        <v xml:space="preserve">OPTIC WHITE         </v>
      </c>
      <c r="B53" s="578"/>
      <c r="C53" s="578"/>
      <c r="D53" s="578"/>
      <c r="E53" s="578"/>
      <c r="F53" s="578"/>
      <c r="G53" s="578"/>
      <c r="H53" s="578"/>
      <c r="I53" s="578"/>
      <c r="J53" s="578"/>
      <c r="K53" s="578"/>
      <c r="L53" s="578"/>
      <c r="M53" s="578"/>
      <c r="N53" s="578"/>
      <c r="O53" s="578"/>
      <c r="P53" s="578"/>
    </row>
    <row r="54" spans="1:16" s="14" customFormat="1" ht="106.15" customHeight="1">
      <c r="A54" s="189">
        <v>1</v>
      </c>
      <c r="B54" s="581" t="str">
        <f>L11</f>
        <v>FRENCH TERRY 100% ORGANIC COTTON 430GSM</v>
      </c>
      <c r="C54" s="581"/>
      <c r="D54" s="146" t="s">
        <v>114</v>
      </c>
      <c r="E54" s="146" t="str">
        <f>A53</f>
        <v xml:space="preserve">OPTIC WHITE         </v>
      </c>
      <c r="F54" s="160" t="s">
        <v>28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88">
        <f t="shared" ref="L54:L55" si="31">ROUNDUP(SUM(I54:K54),0)</f>
        <v>298</v>
      </c>
      <c r="M54" s="577"/>
      <c r="N54" s="578"/>
      <c r="O54" s="578"/>
      <c r="P54" s="578"/>
    </row>
    <row r="55" spans="1:16" s="14" customFormat="1" ht="106.15" customHeight="1">
      <c r="A55" s="189">
        <v>2</v>
      </c>
      <c r="B55" s="581" t="s">
        <v>115</v>
      </c>
      <c r="C55" s="581"/>
      <c r="D55" s="146" t="s">
        <v>116</v>
      </c>
      <c r="E55" s="146" t="str">
        <f>E54</f>
        <v xml:space="preserve">OPTIC WHITE         </v>
      </c>
      <c r="F55" s="160" t="s">
        <v>28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88">
        <f t="shared" si="31"/>
        <v>7</v>
      </c>
      <c r="M55" s="577"/>
      <c r="N55" s="578"/>
      <c r="O55" s="578"/>
      <c r="P55" s="578"/>
    </row>
    <row r="56" spans="1:16" s="14" customFormat="1" ht="106.15" customHeight="1">
      <c r="A56" s="189">
        <v>3</v>
      </c>
      <c r="B56" s="581" t="s">
        <v>117</v>
      </c>
      <c r="C56" s="581"/>
      <c r="D56" s="146" t="s">
        <v>118</v>
      </c>
      <c r="E56" s="146" t="str">
        <f>E55</f>
        <v xml:space="preserve">OPTIC WHITE         </v>
      </c>
      <c r="F56" s="160" t="s">
        <v>28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88">
        <f t="shared" ref="L56" si="33">ROUNDUP(SUM(I56:K56),0)</f>
        <v>46</v>
      </c>
      <c r="M56" s="577"/>
      <c r="N56" s="578"/>
      <c r="O56" s="578"/>
      <c r="P56" s="578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51</v>
      </c>
      <c r="C58" s="65"/>
      <c r="D58" s="65"/>
      <c r="E58" s="65"/>
      <c r="G58" s="66"/>
      <c r="P58" s="67"/>
    </row>
    <row r="59" spans="1:16" s="78" customFormat="1" ht="80">
      <c r="A59" s="546" t="s">
        <v>52</v>
      </c>
      <c r="B59" s="547"/>
      <c r="C59" s="547"/>
      <c r="D59" s="547"/>
      <c r="E59" s="548"/>
      <c r="F59" s="126" t="s">
        <v>53</v>
      </c>
      <c r="G59" s="126" t="s">
        <v>54</v>
      </c>
      <c r="H59" s="579" t="s">
        <v>55</v>
      </c>
      <c r="I59" s="580"/>
      <c r="J59" s="127" t="s">
        <v>42</v>
      </c>
      <c r="K59" s="126" t="s">
        <v>56</v>
      </c>
      <c r="L59" s="126" t="s">
        <v>57</v>
      </c>
      <c r="M59" s="128" t="s">
        <v>58</v>
      </c>
      <c r="N59" s="128" t="s">
        <v>59</v>
      </c>
      <c r="O59" s="128" t="s">
        <v>60</v>
      </c>
      <c r="P59" s="128" t="s">
        <v>61</v>
      </c>
    </row>
    <row r="60" spans="1:16" s="71" customFormat="1" ht="96.65" customHeight="1">
      <c r="A60" s="146">
        <v>1</v>
      </c>
      <c r="B60" s="543" t="s">
        <v>62</v>
      </c>
      <c r="C60" s="544"/>
      <c r="D60" s="544"/>
      <c r="E60" s="545"/>
      <c r="F60" s="170" t="str">
        <f>$A$41</f>
        <v xml:space="preserve">DARKEST BLACK       </v>
      </c>
      <c r="G60" s="202"/>
      <c r="H60" s="566" t="str">
        <f>$A$41</f>
        <v xml:space="preserve">DARKEST BLACK       </v>
      </c>
      <c r="I60" s="567"/>
      <c r="J60" s="160" t="s">
        <v>63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597"/>
    </row>
    <row r="61" spans="1:16" s="71" customFormat="1" ht="96.65" customHeight="1">
      <c r="A61" s="146">
        <v>1</v>
      </c>
      <c r="B61" s="543" t="s">
        <v>62</v>
      </c>
      <c r="C61" s="544"/>
      <c r="D61" s="544"/>
      <c r="E61" s="545"/>
      <c r="F61" s="170" t="str">
        <f>$A$45</f>
        <v xml:space="preserve">HYPER LILAC         </v>
      </c>
      <c r="G61" s="202"/>
      <c r="H61" s="566" t="str">
        <f>$A$45</f>
        <v xml:space="preserve">HYPER LILAC         </v>
      </c>
      <c r="I61" s="567"/>
      <c r="J61" s="160" t="s">
        <v>63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598"/>
    </row>
    <row r="62" spans="1:16" s="71" customFormat="1" ht="96.65" customHeight="1">
      <c r="A62" s="146">
        <v>1</v>
      </c>
      <c r="B62" s="543" t="s">
        <v>62</v>
      </c>
      <c r="C62" s="544"/>
      <c r="D62" s="544"/>
      <c r="E62" s="545"/>
      <c r="F62" s="170" t="str">
        <f>$D$28</f>
        <v xml:space="preserve">ATOMIC BLASTER      </v>
      </c>
      <c r="G62" s="202"/>
      <c r="H62" s="566" t="str">
        <f>$A$49</f>
        <v xml:space="preserve">ATOMIC BLASTER      </v>
      </c>
      <c r="I62" s="567"/>
      <c r="J62" s="160" t="s">
        <v>63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598"/>
    </row>
    <row r="63" spans="1:16" s="71" customFormat="1" ht="96.65" customHeight="1">
      <c r="A63" s="146">
        <v>1</v>
      </c>
      <c r="B63" s="543" t="s">
        <v>62</v>
      </c>
      <c r="C63" s="544"/>
      <c r="D63" s="544"/>
      <c r="E63" s="545"/>
      <c r="F63" s="170" t="str">
        <f>$E$54</f>
        <v xml:space="preserve">OPTIC WHITE         </v>
      </c>
      <c r="G63" s="202"/>
      <c r="H63" s="566" t="str">
        <f>$A$53</f>
        <v xml:space="preserve">OPTIC WHITE         </v>
      </c>
      <c r="I63" s="567"/>
      <c r="J63" s="160" t="s">
        <v>63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599"/>
    </row>
    <row r="64" spans="1:16" s="71" customFormat="1" ht="71.650000000000006" customHeight="1">
      <c r="A64" s="146">
        <v>2</v>
      </c>
      <c r="B64" s="543" t="s">
        <v>119</v>
      </c>
      <c r="C64" s="544"/>
      <c r="D64" s="544"/>
      <c r="E64" s="545"/>
      <c r="F64" s="209" t="s">
        <v>120</v>
      </c>
      <c r="G64" s="565" t="s">
        <v>121</v>
      </c>
      <c r="H64" s="560" t="str">
        <f>$A$41</f>
        <v xml:space="preserve">DARKEST BLACK       </v>
      </c>
      <c r="I64" s="560"/>
      <c r="J64" s="160" t="s">
        <v>64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595"/>
    </row>
    <row r="65" spans="1:16" s="71" customFormat="1" ht="71.650000000000006" customHeight="1">
      <c r="A65" s="146">
        <v>2</v>
      </c>
      <c r="B65" s="543" t="s">
        <v>119</v>
      </c>
      <c r="C65" s="544"/>
      <c r="D65" s="544"/>
      <c r="E65" s="545"/>
      <c r="F65" s="209" t="s">
        <v>120</v>
      </c>
      <c r="G65" s="565"/>
      <c r="H65" s="560" t="str">
        <f>$A$45</f>
        <v xml:space="preserve">HYPER LILAC         </v>
      </c>
      <c r="I65" s="560"/>
      <c r="J65" s="160" t="s">
        <v>64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595"/>
    </row>
    <row r="66" spans="1:16" s="71" customFormat="1" ht="74.150000000000006" customHeight="1">
      <c r="A66" s="146">
        <v>2</v>
      </c>
      <c r="B66" s="543" t="s">
        <v>119</v>
      </c>
      <c r="C66" s="544"/>
      <c r="D66" s="544"/>
      <c r="E66" s="545"/>
      <c r="F66" s="209" t="s">
        <v>120</v>
      </c>
      <c r="G66" s="565"/>
      <c r="H66" s="560" t="str">
        <f>$A$49</f>
        <v xml:space="preserve">ATOMIC BLASTER      </v>
      </c>
      <c r="I66" s="560"/>
      <c r="J66" s="160" t="s">
        <v>64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595"/>
    </row>
    <row r="67" spans="1:16" s="71" customFormat="1" ht="74.150000000000006" customHeight="1">
      <c r="A67" s="146">
        <v>2</v>
      </c>
      <c r="B67" s="543" t="s">
        <v>119</v>
      </c>
      <c r="C67" s="544"/>
      <c r="D67" s="544"/>
      <c r="E67" s="545"/>
      <c r="F67" s="209" t="s">
        <v>120</v>
      </c>
      <c r="G67" s="565"/>
      <c r="H67" s="560" t="str">
        <f>$A$53</f>
        <v xml:space="preserve">OPTIC WHITE         </v>
      </c>
      <c r="I67" s="560"/>
      <c r="J67" s="160" t="s">
        <v>64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595"/>
    </row>
    <row r="68" spans="1:16" s="71" customFormat="1" ht="70.150000000000006" customHeight="1">
      <c r="A68" s="146">
        <v>3</v>
      </c>
      <c r="B68" s="543" t="s">
        <v>122</v>
      </c>
      <c r="C68" s="544"/>
      <c r="D68" s="544"/>
      <c r="E68" s="545"/>
      <c r="F68" s="209" t="s">
        <v>123</v>
      </c>
      <c r="G68" s="203"/>
      <c r="H68" s="560" t="str">
        <f>$A$41</f>
        <v xml:space="preserve">DARKEST BLACK       </v>
      </c>
      <c r="I68" s="560"/>
      <c r="J68" s="160" t="s">
        <v>64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595" t="s">
        <v>124</v>
      </c>
    </row>
    <row r="69" spans="1:16" s="71" customFormat="1" ht="70.150000000000006" customHeight="1">
      <c r="A69" s="146">
        <v>3</v>
      </c>
      <c r="B69" s="543" t="s">
        <v>122</v>
      </c>
      <c r="C69" s="544"/>
      <c r="D69" s="544"/>
      <c r="E69" s="545"/>
      <c r="F69" s="209" t="s">
        <v>123</v>
      </c>
      <c r="G69" s="203"/>
      <c r="H69" s="560" t="str">
        <f>$A$45</f>
        <v xml:space="preserve">HYPER LILAC         </v>
      </c>
      <c r="I69" s="560"/>
      <c r="J69" s="160" t="s">
        <v>64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595"/>
    </row>
    <row r="70" spans="1:16" s="71" customFormat="1" ht="70.150000000000006" customHeight="1">
      <c r="A70" s="146">
        <v>3</v>
      </c>
      <c r="B70" s="543" t="s">
        <v>122</v>
      </c>
      <c r="C70" s="544"/>
      <c r="D70" s="544"/>
      <c r="E70" s="545"/>
      <c r="F70" s="209" t="s">
        <v>123</v>
      </c>
      <c r="G70" s="202"/>
      <c r="H70" s="560" t="str">
        <f>$A$49</f>
        <v xml:space="preserve">ATOMIC BLASTER      </v>
      </c>
      <c r="I70" s="560"/>
      <c r="J70" s="160" t="s">
        <v>64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595"/>
    </row>
    <row r="71" spans="1:16" s="71" customFormat="1" ht="70.150000000000006" customHeight="1">
      <c r="A71" s="146">
        <v>3</v>
      </c>
      <c r="B71" s="543" t="s">
        <v>122</v>
      </c>
      <c r="C71" s="544"/>
      <c r="D71" s="544"/>
      <c r="E71" s="545"/>
      <c r="F71" s="209" t="s">
        <v>123</v>
      </c>
      <c r="G71" s="203"/>
      <c r="H71" s="560" t="str">
        <f>$A$53</f>
        <v xml:space="preserve">OPTIC WHITE         </v>
      </c>
      <c r="I71" s="560"/>
      <c r="J71" s="160" t="s">
        <v>64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595"/>
    </row>
    <row r="72" spans="1:16" s="174" customFormat="1" ht="68.650000000000006" customHeight="1">
      <c r="A72" s="146">
        <v>4</v>
      </c>
      <c r="B72" s="553" t="s">
        <v>125</v>
      </c>
      <c r="C72" s="554"/>
      <c r="D72" s="554"/>
      <c r="E72" s="555"/>
      <c r="F72" s="209" t="s">
        <v>126</v>
      </c>
      <c r="G72" s="565"/>
      <c r="H72" s="560" t="str">
        <f>$A$41</f>
        <v xml:space="preserve">DARKEST BLACK       </v>
      </c>
      <c r="I72" s="560"/>
      <c r="J72" s="171" t="s">
        <v>64</v>
      </c>
      <c r="K72" s="160">
        <f>$P$20</f>
        <v>319</v>
      </c>
      <c r="L72" s="190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595" t="s">
        <v>124</v>
      </c>
    </row>
    <row r="73" spans="1:16" s="174" customFormat="1" ht="68.650000000000006" customHeight="1">
      <c r="A73" s="146">
        <v>4</v>
      </c>
      <c r="B73" s="553" t="s">
        <v>125</v>
      </c>
      <c r="C73" s="554"/>
      <c r="D73" s="554"/>
      <c r="E73" s="555"/>
      <c r="F73" s="209" t="s">
        <v>126</v>
      </c>
      <c r="G73" s="565"/>
      <c r="H73" s="560" t="str">
        <f>$A$45</f>
        <v xml:space="preserve">HYPER LILAC         </v>
      </c>
      <c r="I73" s="560"/>
      <c r="J73" s="171" t="s">
        <v>64</v>
      </c>
      <c r="K73" s="160">
        <f>$P$25</f>
        <v>318</v>
      </c>
      <c r="L73" s="190">
        <v>1</v>
      </c>
      <c r="M73" s="172">
        <f t="shared" si="44"/>
        <v>318</v>
      </c>
      <c r="N73" s="172"/>
      <c r="O73" s="173">
        <f t="shared" si="45"/>
        <v>318</v>
      </c>
      <c r="P73" s="595"/>
    </row>
    <row r="74" spans="1:16" s="174" customFormat="1" ht="72" customHeight="1">
      <c r="A74" s="146">
        <v>4</v>
      </c>
      <c r="B74" s="553" t="s">
        <v>125</v>
      </c>
      <c r="C74" s="554"/>
      <c r="D74" s="554"/>
      <c r="E74" s="555"/>
      <c r="F74" s="209" t="s">
        <v>126</v>
      </c>
      <c r="G74" s="565"/>
      <c r="H74" s="560" t="str">
        <f>$A$49</f>
        <v xml:space="preserve">ATOMIC BLASTER      </v>
      </c>
      <c r="I74" s="560"/>
      <c r="J74" s="171" t="s">
        <v>64</v>
      </c>
      <c r="K74" s="160">
        <f>$P$30</f>
        <v>319</v>
      </c>
      <c r="L74" s="190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595"/>
    </row>
    <row r="75" spans="1:16" s="174" customFormat="1" ht="72" customHeight="1">
      <c r="A75" s="146">
        <v>4</v>
      </c>
      <c r="B75" s="553" t="s">
        <v>125</v>
      </c>
      <c r="C75" s="554"/>
      <c r="D75" s="554"/>
      <c r="E75" s="555"/>
      <c r="F75" s="209" t="s">
        <v>126</v>
      </c>
      <c r="G75" s="565"/>
      <c r="H75" s="560" t="str">
        <f>$A$53</f>
        <v xml:space="preserve">OPTIC WHITE         </v>
      </c>
      <c r="I75" s="560"/>
      <c r="J75" s="171" t="s">
        <v>64</v>
      </c>
      <c r="K75" s="160">
        <f>$P$35</f>
        <v>318</v>
      </c>
      <c r="L75" s="190">
        <v>1</v>
      </c>
      <c r="M75" s="172">
        <f t="shared" ref="M75" si="47">K75*L75</f>
        <v>318</v>
      </c>
      <c r="N75" s="172"/>
      <c r="O75" s="173">
        <f t="shared" si="46"/>
        <v>318</v>
      </c>
      <c r="P75" s="595"/>
    </row>
    <row r="76" spans="1:16" s="174" customFormat="1" ht="51" customHeight="1">
      <c r="A76" s="146">
        <v>5</v>
      </c>
      <c r="B76" s="553" t="s">
        <v>127</v>
      </c>
      <c r="C76" s="554"/>
      <c r="D76" s="554"/>
      <c r="E76" s="555"/>
      <c r="F76" s="209" t="s">
        <v>128</v>
      </c>
      <c r="G76" s="210" t="s">
        <v>129</v>
      </c>
      <c r="H76" s="560" t="str">
        <f>$A$41</f>
        <v xml:space="preserve">DARKEST BLACK       </v>
      </c>
      <c r="I76" s="560"/>
      <c r="J76" s="171" t="s">
        <v>28</v>
      </c>
      <c r="K76" s="160">
        <f>$P$20</f>
        <v>319</v>
      </c>
      <c r="L76" s="190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1"/>
    </row>
    <row r="77" spans="1:16" s="174" customFormat="1" ht="51" customHeight="1">
      <c r="A77" s="146">
        <v>5</v>
      </c>
      <c r="B77" s="553" t="s">
        <v>127</v>
      </c>
      <c r="C77" s="554"/>
      <c r="D77" s="554"/>
      <c r="E77" s="555"/>
      <c r="F77" s="209" t="s">
        <v>128</v>
      </c>
      <c r="G77" s="210" t="s">
        <v>129</v>
      </c>
      <c r="H77" s="560" t="str">
        <f>$A$45</f>
        <v xml:space="preserve">HYPER LILAC         </v>
      </c>
      <c r="I77" s="560"/>
      <c r="J77" s="171" t="s">
        <v>28</v>
      </c>
      <c r="K77" s="160">
        <f>$P$25</f>
        <v>318</v>
      </c>
      <c r="L77" s="190">
        <v>0.1</v>
      </c>
      <c r="M77" s="172">
        <f t="shared" si="48"/>
        <v>31.8</v>
      </c>
      <c r="N77" s="172"/>
      <c r="O77" s="173">
        <f t="shared" si="49"/>
        <v>31.8</v>
      </c>
      <c r="P77" s="191"/>
    </row>
    <row r="78" spans="1:16" s="174" customFormat="1" ht="51" customHeight="1">
      <c r="A78" s="146">
        <v>5</v>
      </c>
      <c r="B78" s="553" t="s">
        <v>127</v>
      </c>
      <c r="C78" s="554"/>
      <c r="D78" s="554"/>
      <c r="E78" s="555"/>
      <c r="F78" s="209" t="s">
        <v>128</v>
      </c>
      <c r="G78" s="210" t="s">
        <v>129</v>
      </c>
      <c r="H78" s="560" t="str">
        <f>$A$49</f>
        <v xml:space="preserve">ATOMIC BLASTER      </v>
      </c>
      <c r="I78" s="560"/>
      <c r="J78" s="171" t="s">
        <v>28</v>
      </c>
      <c r="K78" s="160">
        <f>$P$30</f>
        <v>319</v>
      </c>
      <c r="L78" s="190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1"/>
    </row>
    <row r="79" spans="1:16" s="174" customFormat="1" ht="51" customHeight="1">
      <c r="A79" s="146">
        <v>5</v>
      </c>
      <c r="B79" s="553" t="s">
        <v>127</v>
      </c>
      <c r="C79" s="554"/>
      <c r="D79" s="554"/>
      <c r="E79" s="555"/>
      <c r="F79" s="209" t="s">
        <v>128</v>
      </c>
      <c r="G79" s="210" t="s">
        <v>129</v>
      </c>
      <c r="H79" s="560" t="str">
        <f>$A$53</f>
        <v xml:space="preserve">OPTIC WHITE         </v>
      </c>
      <c r="I79" s="560"/>
      <c r="J79" s="171" t="s">
        <v>28</v>
      </c>
      <c r="K79" s="160">
        <f>$P$35</f>
        <v>318</v>
      </c>
      <c r="L79" s="190">
        <v>0.1</v>
      </c>
      <c r="M79" s="172">
        <f t="shared" si="50"/>
        <v>31.8</v>
      </c>
      <c r="N79" s="172"/>
      <c r="O79" s="173">
        <f t="shared" si="51"/>
        <v>31.8</v>
      </c>
      <c r="P79" s="191"/>
    </row>
    <row r="80" spans="1:16" s="174" customFormat="1" ht="70.150000000000006" customHeight="1">
      <c r="A80" s="146">
        <v>6</v>
      </c>
      <c r="B80" s="553" t="s">
        <v>130</v>
      </c>
      <c r="C80" s="554"/>
      <c r="D80" s="554"/>
      <c r="E80" s="555"/>
      <c r="F80" s="209" t="s">
        <v>123</v>
      </c>
      <c r="G80" s="204"/>
      <c r="H80" s="560" t="str">
        <f>$A$41</f>
        <v xml:space="preserve">DARKEST BLACK       </v>
      </c>
      <c r="I80" s="560"/>
      <c r="J80" s="171" t="s">
        <v>64</v>
      </c>
      <c r="K80" s="160">
        <f>$P$20</f>
        <v>319</v>
      </c>
      <c r="L80" s="190">
        <v>1</v>
      </c>
      <c r="M80" s="172">
        <f t="shared" si="37"/>
        <v>319</v>
      </c>
      <c r="N80" s="172"/>
      <c r="O80" s="173">
        <f t="shared" si="38"/>
        <v>319</v>
      </c>
      <c r="P80" s="596"/>
    </row>
    <row r="81" spans="1:16" s="174" customFormat="1" ht="70.150000000000006" customHeight="1">
      <c r="A81" s="146">
        <v>6</v>
      </c>
      <c r="B81" s="553" t="s">
        <v>130</v>
      </c>
      <c r="C81" s="554"/>
      <c r="D81" s="554"/>
      <c r="E81" s="555"/>
      <c r="F81" s="209" t="s">
        <v>123</v>
      </c>
      <c r="G81" s="204"/>
      <c r="H81" s="560" t="str">
        <f>$A$45</f>
        <v xml:space="preserve">HYPER LILAC         </v>
      </c>
      <c r="I81" s="560"/>
      <c r="J81" s="171" t="s">
        <v>64</v>
      </c>
      <c r="K81" s="160">
        <f>$P$25</f>
        <v>318</v>
      </c>
      <c r="L81" s="190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596"/>
    </row>
    <row r="82" spans="1:16" s="174" customFormat="1" ht="72.650000000000006" customHeight="1">
      <c r="A82" s="146">
        <v>6</v>
      </c>
      <c r="B82" s="553" t="s">
        <v>130</v>
      </c>
      <c r="C82" s="554"/>
      <c r="D82" s="554"/>
      <c r="E82" s="555"/>
      <c r="F82" s="209" t="s">
        <v>123</v>
      </c>
      <c r="G82" s="204"/>
      <c r="H82" s="560" t="str">
        <f>$A$49</f>
        <v xml:space="preserve">ATOMIC BLASTER      </v>
      </c>
      <c r="I82" s="560"/>
      <c r="J82" s="171" t="s">
        <v>64</v>
      </c>
      <c r="K82" s="160">
        <f>$P$30</f>
        <v>319</v>
      </c>
      <c r="L82" s="190">
        <v>1</v>
      </c>
      <c r="M82" s="172">
        <f t="shared" si="52"/>
        <v>319</v>
      </c>
      <c r="N82" s="172"/>
      <c r="O82" s="173">
        <f t="shared" si="53"/>
        <v>319</v>
      </c>
      <c r="P82" s="596"/>
    </row>
    <row r="83" spans="1:16" s="174" customFormat="1" ht="72.650000000000006" customHeight="1">
      <c r="A83" s="146">
        <v>6</v>
      </c>
      <c r="B83" s="553" t="s">
        <v>130</v>
      </c>
      <c r="C83" s="554"/>
      <c r="D83" s="554"/>
      <c r="E83" s="555"/>
      <c r="F83" s="209" t="s">
        <v>123</v>
      </c>
      <c r="G83" s="204"/>
      <c r="H83" s="560" t="str">
        <f>$A$53</f>
        <v xml:space="preserve">OPTIC WHITE         </v>
      </c>
      <c r="I83" s="560"/>
      <c r="J83" s="171" t="s">
        <v>64</v>
      </c>
      <c r="K83" s="160">
        <f>$P$35</f>
        <v>318</v>
      </c>
      <c r="L83" s="190">
        <v>1</v>
      </c>
      <c r="M83" s="172">
        <f t="shared" si="52"/>
        <v>318</v>
      </c>
      <c r="N83" s="172"/>
      <c r="O83" s="173">
        <f t="shared" si="53"/>
        <v>318</v>
      </c>
      <c r="P83" s="596"/>
    </row>
    <row r="84" spans="1:16" s="174" customFormat="1" ht="67.5" customHeight="1">
      <c r="A84" s="146">
        <v>7</v>
      </c>
      <c r="B84" s="549" t="s">
        <v>131</v>
      </c>
      <c r="C84" s="550"/>
      <c r="D84" s="550"/>
      <c r="E84" s="551"/>
      <c r="F84" s="211" t="s">
        <v>123</v>
      </c>
      <c r="G84" s="611"/>
      <c r="H84" s="566" t="str">
        <f>$A$41</f>
        <v xml:space="preserve">DARKEST BLACK       </v>
      </c>
      <c r="I84" s="567"/>
      <c r="J84" s="171" t="s">
        <v>64</v>
      </c>
      <c r="K84" s="160">
        <f>$P$20</f>
        <v>319</v>
      </c>
      <c r="L84" s="190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2" t="s">
        <v>132</v>
      </c>
    </row>
    <row r="85" spans="1:16" s="174" customFormat="1" ht="67.5" customHeight="1">
      <c r="A85" s="146">
        <v>7</v>
      </c>
      <c r="B85" s="549" t="s">
        <v>131</v>
      </c>
      <c r="C85" s="550"/>
      <c r="D85" s="550"/>
      <c r="E85" s="551"/>
      <c r="F85" s="211" t="s">
        <v>123</v>
      </c>
      <c r="G85" s="612"/>
      <c r="H85" s="566" t="str">
        <f>$A$45</f>
        <v xml:space="preserve">HYPER LILAC         </v>
      </c>
      <c r="I85" s="567"/>
      <c r="J85" s="171" t="s">
        <v>64</v>
      </c>
      <c r="K85" s="160">
        <f>$P$25</f>
        <v>318</v>
      </c>
      <c r="L85" s="190">
        <v>1</v>
      </c>
      <c r="M85" s="172">
        <f t="shared" si="54"/>
        <v>318</v>
      </c>
      <c r="N85" s="172"/>
      <c r="O85" s="173">
        <f t="shared" si="55"/>
        <v>318</v>
      </c>
      <c r="P85" s="212" t="s">
        <v>132</v>
      </c>
    </row>
    <row r="86" spans="1:16" s="174" customFormat="1" ht="75" customHeight="1">
      <c r="A86" s="146">
        <v>7</v>
      </c>
      <c r="B86" s="549" t="s">
        <v>131</v>
      </c>
      <c r="C86" s="550"/>
      <c r="D86" s="550"/>
      <c r="E86" s="551"/>
      <c r="F86" s="211" t="s">
        <v>123</v>
      </c>
      <c r="G86" s="612"/>
      <c r="H86" s="566" t="str">
        <f>$A$49</f>
        <v xml:space="preserve">ATOMIC BLASTER      </v>
      </c>
      <c r="I86" s="567"/>
      <c r="J86" s="171" t="s">
        <v>64</v>
      </c>
      <c r="K86" s="160">
        <f>$P$30</f>
        <v>319</v>
      </c>
      <c r="L86" s="190">
        <v>1</v>
      </c>
      <c r="M86" s="172">
        <f t="shared" si="54"/>
        <v>319</v>
      </c>
      <c r="N86" s="172"/>
      <c r="O86" s="173">
        <f t="shared" si="55"/>
        <v>319</v>
      </c>
      <c r="P86" s="212" t="s">
        <v>132</v>
      </c>
    </row>
    <row r="87" spans="1:16" s="174" customFormat="1" ht="75" customHeight="1">
      <c r="A87" s="146">
        <v>7</v>
      </c>
      <c r="B87" s="552" t="s">
        <v>131</v>
      </c>
      <c r="C87" s="552"/>
      <c r="D87" s="552"/>
      <c r="E87" s="552"/>
      <c r="F87" s="209" t="s">
        <v>123</v>
      </c>
      <c r="G87" s="613"/>
      <c r="H87" s="566" t="str">
        <f>$A$53</f>
        <v xml:space="preserve">OPTIC WHITE         </v>
      </c>
      <c r="I87" s="567"/>
      <c r="J87" s="171" t="s">
        <v>64</v>
      </c>
      <c r="K87" s="160">
        <f>$P$35</f>
        <v>318</v>
      </c>
      <c r="L87" s="190">
        <v>1</v>
      </c>
      <c r="M87" s="172">
        <f t="shared" si="54"/>
        <v>318</v>
      </c>
      <c r="N87" s="172"/>
      <c r="O87" s="173">
        <f t="shared" si="55"/>
        <v>318</v>
      </c>
      <c r="P87" s="213" t="s">
        <v>132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133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80">
      <c r="A90" s="546" t="s">
        <v>52</v>
      </c>
      <c r="B90" s="547"/>
      <c r="C90" s="547"/>
      <c r="D90" s="547"/>
      <c r="E90" s="548"/>
      <c r="F90" s="126" t="s">
        <v>53</v>
      </c>
      <c r="G90" s="126" t="s">
        <v>54</v>
      </c>
      <c r="H90" s="579" t="s">
        <v>55</v>
      </c>
      <c r="I90" s="580"/>
      <c r="J90" s="127" t="s">
        <v>42</v>
      </c>
      <c r="K90" s="126" t="s">
        <v>56</v>
      </c>
      <c r="L90" s="126" t="s">
        <v>57</v>
      </c>
      <c r="M90" s="128" t="s">
        <v>58</v>
      </c>
      <c r="N90" s="128" t="s">
        <v>59</v>
      </c>
      <c r="O90" s="128" t="s">
        <v>60</v>
      </c>
      <c r="P90" s="128" t="s">
        <v>61</v>
      </c>
    </row>
    <row r="91" spans="1:16" s="159" customFormat="1" ht="52.5" customHeight="1">
      <c r="A91" s="146">
        <v>1</v>
      </c>
      <c r="B91" s="543" t="s">
        <v>134</v>
      </c>
      <c r="C91" s="544"/>
      <c r="D91" s="544"/>
      <c r="E91" s="545"/>
      <c r="F91" s="214" t="s">
        <v>34</v>
      </c>
      <c r="G91" s="203" t="s">
        <v>135</v>
      </c>
      <c r="H91" s="560" t="str">
        <f t="shared" ref="H91:H95" si="56">$A$41</f>
        <v xml:space="preserve">DARKEST BLACK       </v>
      </c>
      <c r="I91" s="560"/>
      <c r="J91" s="160" t="s">
        <v>64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577"/>
    </row>
    <row r="92" spans="1:16" s="159" customFormat="1" ht="52.5" customHeight="1">
      <c r="A92" s="146">
        <v>1</v>
      </c>
      <c r="B92" s="543" t="s">
        <v>134</v>
      </c>
      <c r="C92" s="544"/>
      <c r="D92" s="544"/>
      <c r="E92" s="545"/>
      <c r="F92" s="214" t="s">
        <v>34</v>
      </c>
      <c r="G92" s="203" t="s">
        <v>135</v>
      </c>
      <c r="H92" s="560" t="str">
        <f t="shared" ref="H92:H96" si="58">$A$45</f>
        <v xml:space="preserve">HYPER LILAC         </v>
      </c>
      <c r="I92" s="560"/>
      <c r="J92" s="160" t="s">
        <v>64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577"/>
    </row>
    <row r="93" spans="1:16" s="159" customFormat="1" ht="52.5" customHeight="1">
      <c r="A93" s="146">
        <v>1</v>
      </c>
      <c r="B93" s="543" t="s">
        <v>134</v>
      </c>
      <c r="C93" s="544"/>
      <c r="D93" s="544"/>
      <c r="E93" s="545"/>
      <c r="F93" s="214" t="s">
        <v>34</v>
      </c>
      <c r="G93" s="203" t="s">
        <v>135</v>
      </c>
      <c r="H93" s="560" t="str">
        <f>$A$49</f>
        <v xml:space="preserve">ATOMIC BLASTER      </v>
      </c>
      <c r="I93" s="560"/>
      <c r="J93" s="160" t="s">
        <v>64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577"/>
    </row>
    <row r="94" spans="1:16" s="159" customFormat="1" ht="52.5" customHeight="1">
      <c r="A94" s="146">
        <v>1</v>
      </c>
      <c r="B94" s="543" t="s">
        <v>134</v>
      </c>
      <c r="C94" s="544"/>
      <c r="D94" s="544"/>
      <c r="E94" s="545"/>
      <c r="F94" s="214" t="s">
        <v>34</v>
      </c>
      <c r="G94" s="203" t="s">
        <v>135</v>
      </c>
      <c r="H94" s="560" t="str">
        <f>$A$53</f>
        <v xml:space="preserve">OPTIC WHITE         </v>
      </c>
      <c r="I94" s="560"/>
      <c r="J94" s="160" t="s">
        <v>64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577"/>
    </row>
    <row r="95" spans="1:16" s="159" customFormat="1" ht="52.5" customHeight="1">
      <c r="A95" s="146">
        <v>2</v>
      </c>
      <c r="B95" s="543" t="s">
        <v>136</v>
      </c>
      <c r="C95" s="544"/>
      <c r="D95" s="544"/>
      <c r="E95" s="545"/>
      <c r="F95" s="214" t="s">
        <v>34</v>
      </c>
      <c r="G95" s="202"/>
      <c r="H95" s="560" t="str">
        <f t="shared" si="56"/>
        <v xml:space="preserve">DARKEST BLACK       </v>
      </c>
      <c r="I95" s="560"/>
      <c r="J95" s="160" t="s">
        <v>64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577" t="s">
        <v>137</v>
      </c>
    </row>
    <row r="96" spans="1:16" s="159" customFormat="1" ht="52.5" customHeight="1">
      <c r="A96" s="146">
        <v>2</v>
      </c>
      <c r="B96" s="543" t="s">
        <v>136</v>
      </c>
      <c r="C96" s="544"/>
      <c r="D96" s="544"/>
      <c r="E96" s="545"/>
      <c r="F96" s="214" t="s">
        <v>34</v>
      </c>
      <c r="G96" s="202"/>
      <c r="H96" s="560" t="str">
        <f t="shared" si="58"/>
        <v xml:space="preserve">HYPER LILAC         </v>
      </c>
      <c r="I96" s="560"/>
      <c r="J96" s="160" t="s">
        <v>64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577"/>
    </row>
    <row r="97" spans="1:16" s="159" customFormat="1" ht="52.5" customHeight="1">
      <c r="A97" s="146">
        <v>2</v>
      </c>
      <c r="B97" s="543" t="s">
        <v>136</v>
      </c>
      <c r="C97" s="544"/>
      <c r="D97" s="544"/>
      <c r="E97" s="545"/>
      <c r="F97" s="214" t="s">
        <v>34</v>
      </c>
      <c r="G97" s="202"/>
      <c r="H97" s="560" t="str">
        <f>$A$49</f>
        <v xml:space="preserve">ATOMIC BLASTER      </v>
      </c>
      <c r="I97" s="560"/>
      <c r="J97" s="160" t="s">
        <v>64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577"/>
    </row>
    <row r="98" spans="1:16" s="159" customFormat="1" ht="52.5" customHeight="1">
      <c r="A98" s="146">
        <v>2</v>
      </c>
      <c r="B98" s="543" t="s">
        <v>136</v>
      </c>
      <c r="C98" s="544"/>
      <c r="D98" s="544"/>
      <c r="E98" s="545"/>
      <c r="F98" s="214" t="s">
        <v>34</v>
      </c>
      <c r="G98" s="202"/>
      <c r="H98" s="560" t="str">
        <f>$A$53</f>
        <v xml:space="preserve">OPTIC WHITE         </v>
      </c>
      <c r="I98" s="560"/>
      <c r="J98" s="160" t="s">
        <v>64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577"/>
    </row>
    <row r="99" spans="1:16" s="159" customFormat="1" ht="74.150000000000006" customHeight="1">
      <c r="A99" s="146">
        <v>3</v>
      </c>
      <c r="B99" s="543" t="s">
        <v>138</v>
      </c>
      <c r="C99" s="544"/>
      <c r="D99" s="544"/>
      <c r="E99" s="545"/>
      <c r="F99" s="214" t="s">
        <v>34</v>
      </c>
      <c r="G99" s="202"/>
      <c r="H99" s="560" t="str">
        <f t="shared" ref="H99:H103" si="66">$A$41</f>
        <v xml:space="preserve">DARKEST BLACK       </v>
      </c>
      <c r="I99" s="560"/>
      <c r="J99" s="160" t="s">
        <v>64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577" t="s">
        <v>132</v>
      </c>
    </row>
    <row r="100" spans="1:16" s="159" customFormat="1" ht="74.150000000000006" customHeight="1">
      <c r="A100" s="146">
        <v>3</v>
      </c>
      <c r="B100" s="543" t="s">
        <v>138</v>
      </c>
      <c r="C100" s="544"/>
      <c r="D100" s="544"/>
      <c r="E100" s="545"/>
      <c r="F100" s="214" t="s">
        <v>34</v>
      </c>
      <c r="G100" s="202"/>
      <c r="H100" s="560" t="str">
        <f t="shared" ref="H100:H104" si="67">$A$45</f>
        <v xml:space="preserve">HYPER LILAC         </v>
      </c>
      <c r="I100" s="560"/>
      <c r="J100" s="160" t="s">
        <v>64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577"/>
    </row>
    <row r="101" spans="1:16" s="159" customFormat="1" ht="69" customHeight="1">
      <c r="A101" s="146">
        <v>3</v>
      </c>
      <c r="B101" s="543" t="s">
        <v>138</v>
      </c>
      <c r="C101" s="544"/>
      <c r="D101" s="544"/>
      <c r="E101" s="545"/>
      <c r="F101" s="214" t="s">
        <v>34</v>
      </c>
      <c r="G101" s="202"/>
      <c r="H101" s="560" t="str">
        <f>$A$49</f>
        <v xml:space="preserve">ATOMIC BLASTER      </v>
      </c>
      <c r="I101" s="560"/>
      <c r="J101" s="160" t="s">
        <v>64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577"/>
    </row>
    <row r="102" spans="1:16" s="159" customFormat="1" ht="69" customHeight="1">
      <c r="A102" s="146">
        <v>3</v>
      </c>
      <c r="B102" s="543" t="s">
        <v>138</v>
      </c>
      <c r="C102" s="544"/>
      <c r="D102" s="544"/>
      <c r="E102" s="545"/>
      <c r="F102" s="214" t="s">
        <v>34</v>
      </c>
      <c r="G102" s="202"/>
      <c r="H102" s="560" t="str">
        <f>$A$53</f>
        <v xml:space="preserve">OPTIC WHITE         </v>
      </c>
      <c r="I102" s="560"/>
      <c r="J102" s="160" t="s">
        <v>64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577"/>
    </row>
    <row r="103" spans="1:16" s="159" customFormat="1" ht="52.5" customHeight="1">
      <c r="A103" s="146">
        <v>4</v>
      </c>
      <c r="B103" s="543" t="s">
        <v>139</v>
      </c>
      <c r="C103" s="544"/>
      <c r="D103" s="544"/>
      <c r="E103" s="545"/>
      <c r="F103" s="214" t="s">
        <v>34</v>
      </c>
      <c r="G103" s="203">
        <v>102507</v>
      </c>
      <c r="H103" s="560" t="str">
        <f t="shared" si="66"/>
        <v xml:space="preserve">DARKEST BLACK       </v>
      </c>
      <c r="I103" s="560"/>
      <c r="J103" s="160" t="s">
        <v>64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577"/>
    </row>
    <row r="104" spans="1:16" s="159" customFormat="1" ht="52.5" customHeight="1">
      <c r="A104" s="146">
        <v>4</v>
      </c>
      <c r="B104" s="543" t="s">
        <v>139</v>
      </c>
      <c r="C104" s="544"/>
      <c r="D104" s="544"/>
      <c r="E104" s="545"/>
      <c r="F104" s="214" t="s">
        <v>34</v>
      </c>
      <c r="G104" s="203">
        <v>102507</v>
      </c>
      <c r="H104" s="560" t="str">
        <f t="shared" si="67"/>
        <v xml:space="preserve">HYPER LILAC         </v>
      </c>
      <c r="I104" s="560"/>
      <c r="J104" s="160" t="s">
        <v>64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577"/>
    </row>
    <row r="105" spans="1:16" s="159" customFormat="1" ht="52.5" customHeight="1">
      <c r="A105" s="146">
        <v>4</v>
      </c>
      <c r="B105" s="543" t="s">
        <v>139</v>
      </c>
      <c r="C105" s="544"/>
      <c r="D105" s="544"/>
      <c r="E105" s="545"/>
      <c r="F105" s="214" t="s">
        <v>34</v>
      </c>
      <c r="G105" s="203">
        <v>102507</v>
      </c>
      <c r="H105" s="560" t="str">
        <f>$A$49</f>
        <v xml:space="preserve">ATOMIC BLASTER      </v>
      </c>
      <c r="I105" s="560"/>
      <c r="J105" s="160" t="s">
        <v>64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577"/>
    </row>
    <row r="106" spans="1:16" s="159" customFormat="1" ht="52.5" customHeight="1">
      <c r="A106" s="146">
        <v>4</v>
      </c>
      <c r="B106" s="543" t="s">
        <v>139</v>
      </c>
      <c r="C106" s="544"/>
      <c r="D106" s="544"/>
      <c r="E106" s="545"/>
      <c r="F106" s="214" t="s">
        <v>34</v>
      </c>
      <c r="G106" s="203">
        <v>102507</v>
      </c>
      <c r="H106" s="560" t="str">
        <f>$A$53</f>
        <v xml:space="preserve">OPTIC WHITE         </v>
      </c>
      <c r="I106" s="560"/>
      <c r="J106" s="160" t="s">
        <v>64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577"/>
    </row>
    <row r="107" spans="1:16" s="159" customFormat="1" ht="52.5" customHeight="1">
      <c r="A107" s="146">
        <v>5</v>
      </c>
      <c r="B107" s="543" t="s">
        <v>140</v>
      </c>
      <c r="C107" s="544"/>
      <c r="D107" s="544"/>
      <c r="E107" s="545"/>
      <c r="F107" s="214" t="s">
        <v>67</v>
      </c>
      <c r="G107" s="202"/>
      <c r="H107" s="560" t="str">
        <f t="shared" ref="H107:H111" si="72">$A$41</f>
        <v xml:space="preserve">DARKEST BLACK       </v>
      </c>
      <c r="I107" s="560"/>
      <c r="J107" s="160" t="s">
        <v>64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577"/>
    </row>
    <row r="108" spans="1:16" s="159" customFormat="1" ht="52.5" customHeight="1">
      <c r="A108" s="146">
        <v>5</v>
      </c>
      <c r="B108" s="543" t="s">
        <v>140</v>
      </c>
      <c r="C108" s="544"/>
      <c r="D108" s="544"/>
      <c r="E108" s="545"/>
      <c r="F108" s="214" t="s">
        <v>67</v>
      </c>
      <c r="G108" s="202"/>
      <c r="H108" s="560" t="str">
        <f t="shared" ref="H108:H112" si="73">$A$45</f>
        <v xml:space="preserve">HYPER LILAC         </v>
      </c>
      <c r="I108" s="560"/>
      <c r="J108" s="160" t="s">
        <v>64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577"/>
    </row>
    <row r="109" spans="1:16" s="159" customFormat="1" ht="52.5" customHeight="1">
      <c r="A109" s="146">
        <v>5</v>
      </c>
      <c r="B109" s="543" t="s">
        <v>140</v>
      </c>
      <c r="C109" s="544"/>
      <c r="D109" s="544"/>
      <c r="E109" s="545"/>
      <c r="F109" s="214" t="s">
        <v>67</v>
      </c>
      <c r="G109" s="202"/>
      <c r="H109" s="560" t="str">
        <f>$A$49</f>
        <v xml:space="preserve">ATOMIC BLASTER      </v>
      </c>
      <c r="I109" s="560"/>
      <c r="J109" s="160" t="s">
        <v>64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577"/>
    </row>
    <row r="110" spans="1:16" s="159" customFormat="1" ht="52.5" customHeight="1">
      <c r="A110" s="146">
        <v>5</v>
      </c>
      <c r="B110" s="543" t="s">
        <v>140</v>
      </c>
      <c r="C110" s="544"/>
      <c r="D110" s="544"/>
      <c r="E110" s="545"/>
      <c r="F110" s="214" t="s">
        <v>67</v>
      </c>
      <c r="G110" s="202"/>
      <c r="H110" s="560" t="str">
        <f>$A$53</f>
        <v xml:space="preserve">OPTIC WHITE         </v>
      </c>
      <c r="I110" s="560"/>
      <c r="J110" s="160" t="s">
        <v>64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577"/>
    </row>
    <row r="111" spans="1:16" s="159" customFormat="1" ht="52.5" customHeight="1">
      <c r="A111" s="146">
        <v>6</v>
      </c>
      <c r="B111" s="543" t="s">
        <v>141</v>
      </c>
      <c r="C111" s="544"/>
      <c r="D111" s="544"/>
      <c r="E111" s="545"/>
      <c r="F111" s="214" t="s">
        <v>67</v>
      </c>
      <c r="G111" s="202"/>
      <c r="H111" s="560" t="str">
        <f t="shared" si="72"/>
        <v xml:space="preserve">DARKEST BLACK       </v>
      </c>
      <c r="I111" s="560"/>
      <c r="J111" s="160" t="s">
        <v>64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577"/>
    </row>
    <row r="112" spans="1:16" s="159" customFormat="1" ht="52.5" customHeight="1">
      <c r="A112" s="146">
        <v>6</v>
      </c>
      <c r="B112" s="543" t="s">
        <v>141</v>
      </c>
      <c r="C112" s="544"/>
      <c r="D112" s="544"/>
      <c r="E112" s="545"/>
      <c r="F112" s="214" t="s">
        <v>67</v>
      </c>
      <c r="G112" s="202"/>
      <c r="H112" s="560" t="str">
        <f t="shared" si="73"/>
        <v xml:space="preserve">HYPER LILAC         </v>
      </c>
      <c r="I112" s="560"/>
      <c r="J112" s="160" t="s">
        <v>64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577"/>
    </row>
    <row r="113" spans="1:16" s="159" customFormat="1" ht="52.5" customHeight="1">
      <c r="A113" s="146">
        <v>6</v>
      </c>
      <c r="B113" s="543" t="s">
        <v>141</v>
      </c>
      <c r="C113" s="544"/>
      <c r="D113" s="544"/>
      <c r="E113" s="545"/>
      <c r="F113" s="214" t="s">
        <v>67</v>
      </c>
      <c r="G113" s="202"/>
      <c r="H113" s="560" t="str">
        <f>$A$49</f>
        <v xml:space="preserve">ATOMIC BLASTER      </v>
      </c>
      <c r="I113" s="560"/>
      <c r="J113" s="160" t="s">
        <v>64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577"/>
    </row>
    <row r="114" spans="1:16" s="159" customFormat="1" ht="52.5" customHeight="1">
      <c r="A114" s="146">
        <v>6</v>
      </c>
      <c r="B114" s="543" t="s">
        <v>141</v>
      </c>
      <c r="C114" s="544"/>
      <c r="D114" s="544"/>
      <c r="E114" s="545"/>
      <c r="F114" s="214" t="s">
        <v>67</v>
      </c>
      <c r="G114" s="202"/>
      <c r="H114" s="560" t="str">
        <f>$A$53</f>
        <v xml:space="preserve">OPTIC WHITE         </v>
      </c>
      <c r="I114" s="560"/>
      <c r="J114" s="160" t="s">
        <v>64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577"/>
    </row>
    <row r="115" spans="1:16" s="159" customFormat="1" ht="52.5" customHeight="1">
      <c r="A115" s="146">
        <v>7</v>
      </c>
      <c r="B115" s="543" t="s">
        <v>142</v>
      </c>
      <c r="C115" s="544"/>
      <c r="D115" s="544"/>
      <c r="E115" s="545"/>
      <c r="F115" s="214" t="s">
        <v>66</v>
      </c>
      <c r="G115" s="202"/>
      <c r="H115" s="560" t="str">
        <f t="shared" ref="H115:H119" si="80">$A$41</f>
        <v xml:space="preserve">DARKEST BLACK       </v>
      </c>
      <c r="I115" s="560"/>
      <c r="J115" s="160" t="s">
        <v>64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577"/>
    </row>
    <row r="116" spans="1:16" s="159" customFormat="1" ht="52.5" customHeight="1">
      <c r="A116" s="146">
        <v>7</v>
      </c>
      <c r="B116" s="543" t="s">
        <v>142</v>
      </c>
      <c r="C116" s="544"/>
      <c r="D116" s="544"/>
      <c r="E116" s="545"/>
      <c r="F116" s="214" t="s">
        <v>66</v>
      </c>
      <c r="G116" s="202"/>
      <c r="H116" s="560" t="str">
        <f t="shared" ref="H116:H120" si="81">$A$45</f>
        <v xml:space="preserve">HYPER LILAC         </v>
      </c>
      <c r="I116" s="560"/>
      <c r="J116" s="160" t="s">
        <v>64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577"/>
    </row>
    <row r="117" spans="1:16" s="159" customFormat="1" ht="45" customHeight="1">
      <c r="A117" s="146">
        <v>7</v>
      </c>
      <c r="B117" s="543" t="s">
        <v>142</v>
      </c>
      <c r="C117" s="544"/>
      <c r="D117" s="544"/>
      <c r="E117" s="545"/>
      <c r="F117" s="214" t="s">
        <v>66</v>
      </c>
      <c r="G117" s="202"/>
      <c r="H117" s="560" t="str">
        <f>$A$49</f>
        <v xml:space="preserve">ATOMIC BLASTER      </v>
      </c>
      <c r="I117" s="560"/>
      <c r="J117" s="160" t="s">
        <v>64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577"/>
    </row>
    <row r="118" spans="1:16" s="159" customFormat="1" ht="45" customHeight="1">
      <c r="A118" s="146">
        <v>7</v>
      </c>
      <c r="B118" s="543" t="s">
        <v>142</v>
      </c>
      <c r="C118" s="544"/>
      <c r="D118" s="544"/>
      <c r="E118" s="545"/>
      <c r="F118" s="214" t="s">
        <v>66</v>
      </c>
      <c r="G118" s="202"/>
      <c r="H118" s="560" t="str">
        <f>$A$53</f>
        <v xml:space="preserve">OPTIC WHITE         </v>
      </c>
      <c r="I118" s="560"/>
      <c r="J118" s="160" t="s">
        <v>64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577"/>
    </row>
    <row r="119" spans="1:16" s="159" customFormat="1" ht="66.650000000000006" customHeight="1">
      <c r="A119" s="146">
        <v>8</v>
      </c>
      <c r="B119" s="543" t="s">
        <v>143</v>
      </c>
      <c r="C119" s="544"/>
      <c r="D119" s="544"/>
      <c r="E119" s="545"/>
      <c r="F119" s="214" t="s">
        <v>34</v>
      </c>
      <c r="G119" s="203" t="s">
        <v>144</v>
      </c>
      <c r="H119" s="560" t="str">
        <f t="shared" si="80"/>
        <v xml:space="preserve">DARKEST BLACK       </v>
      </c>
      <c r="I119" s="560"/>
      <c r="J119" s="160" t="s">
        <v>64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5" t="s">
        <v>132</v>
      </c>
    </row>
    <row r="120" spans="1:16" s="159" customFormat="1" ht="66.650000000000006" customHeight="1">
      <c r="A120" s="146">
        <v>8</v>
      </c>
      <c r="B120" s="543" t="s">
        <v>143</v>
      </c>
      <c r="C120" s="544"/>
      <c r="D120" s="544"/>
      <c r="E120" s="545"/>
      <c r="F120" s="214" t="s">
        <v>34</v>
      </c>
      <c r="G120" s="203" t="s">
        <v>144</v>
      </c>
      <c r="H120" s="560" t="str">
        <f t="shared" si="81"/>
        <v xml:space="preserve">HYPER LILAC         </v>
      </c>
      <c r="I120" s="560"/>
      <c r="J120" s="160" t="s">
        <v>64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5" t="s">
        <v>132</v>
      </c>
    </row>
    <row r="121" spans="1:16" s="159" customFormat="1" ht="71.650000000000006" customHeight="1">
      <c r="A121" s="146">
        <v>8</v>
      </c>
      <c r="B121" s="543" t="s">
        <v>143</v>
      </c>
      <c r="C121" s="544"/>
      <c r="D121" s="544"/>
      <c r="E121" s="545"/>
      <c r="F121" s="214" t="s">
        <v>34</v>
      </c>
      <c r="G121" s="203" t="s">
        <v>144</v>
      </c>
      <c r="H121" s="560" t="str">
        <f>$A$49</f>
        <v xml:space="preserve">ATOMIC BLASTER      </v>
      </c>
      <c r="I121" s="560"/>
      <c r="J121" s="160" t="s">
        <v>64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5" t="s">
        <v>132</v>
      </c>
    </row>
    <row r="122" spans="1:16" s="159" customFormat="1" ht="71.650000000000006" customHeight="1">
      <c r="A122" s="146">
        <v>8</v>
      </c>
      <c r="B122" s="543" t="s">
        <v>143</v>
      </c>
      <c r="C122" s="544"/>
      <c r="D122" s="544"/>
      <c r="E122" s="545"/>
      <c r="F122" s="214" t="s">
        <v>34</v>
      </c>
      <c r="G122" s="203" t="s">
        <v>144</v>
      </c>
      <c r="H122" s="560" t="str">
        <f>$A$53</f>
        <v xml:space="preserve">OPTIC WHITE         </v>
      </c>
      <c r="I122" s="560"/>
      <c r="J122" s="160" t="s">
        <v>64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5" t="s">
        <v>132</v>
      </c>
    </row>
    <row r="123" spans="1:16" s="159" customFormat="1" ht="32.65" customHeight="1">
      <c r="F123" s="182"/>
      <c r="G123" s="183"/>
      <c r="H123" s="184"/>
      <c r="I123" s="184"/>
      <c r="J123" s="181"/>
      <c r="K123" s="181"/>
      <c r="L123" s="181"/>
      <c r="M123" s="181"/>
      <c r="N123" s="185"/>
      <c r="O123" s="186"/>
      <c r="P123" s="187"/>
    </row>
    <row r="124" spans="1:16" s="14" customFormat="1" ht="33" customHeight="1">
      <c r="B124" s="133" t="s">
        <v>145</v>
      </c>
      <c r="C124" s="134"/>
      <c r="D124" s="135"/>
      <c r="E124" s="135"/>
      <c r="F124" s="135"/>
      <c r="G124" s="136"/>
      <c r="H124" s="135"/>
      <c r="I124" s="135"/>
      <c r="J124" s="556" t="s">
        <v>146</v>
      </c>
      <c r="K124" s="556"/>
      <c r="L124" s="556"/>
      <c r="M124" s="556"/>
      <c r="N124" s="69"/>
      <c r="O124" s="69"/>
      <c r="P124" s="70"/>
    </row>
    <row r="125" spans="1:16" s="147" customFormat="1" ht="34.5" customHeight="1">
      <c r="A125" s="147">
        <v>1</v>
      </c>
      <c r="B125" s="148" t="s">
        <v>147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606" t="s">
        <v>71</v>
      </c>
      <c r="C127" s="606"/>
      <c r="D127" s="606"/>
      <c r="E127" s="606"/>
      <c r="F127" s="606"/>
      <c r="G127" s="606"/>
      <c r="H127" s="606"/>
      <c r="I127" s="606"/>
      <c r="J127" s="606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55</v>
      </c>
      <c r="C128" s="607" t="s">
        <v>72</v>
      </c>
      <c r="D128" s="607"/>
      <c r="E128" s="607"/>
      <c r="F128" s="607"/>
      <c r="G128" s="607"/>
      <c r="H128" s="607"/>
      <c r="I128" s="607"/>
      <c r="J128" s="607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564"/>
      <c r="D129" s="564"/>
      <c r="E129" s="564"/>
      <c r="F129" s="564"/>
      <c r="G129" s="564"/>
      <c r="H129" s="564"/>
      <c r="I129" s="564"/>
      <c r="J129" s="564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564"/>
      <c r="D130" s="564"/>
      <c r="E130" s="564"/>
      <c r="F130" s="564"/>
      <c r="G130" s="564"/>
      <c r="H130" s="564"/>
      <c r="I130" s="564"/>
      <c r="J130" s="564"/>
    </row>
    <row r="131" spans="1:16" s="71" customFormat="1" ht="67.5" customHeight="1">
      <c r="A131" s="161"/>
      <c r="B131" s="175" t="str">
        <f>$A$49</f>
        <v xml:space="preserve">ATOMIC BLASTER      </v>
      </c>
      <c r="C131" s="561"/>
      <c r="D131" s="562"/>
      <c r="E131" s="562"/>
      <c r="F131" s="562"/>
      <c r="G131" s="562"/>
      <c r="H131" s="562"/>
      <c r="I131" s="562"/>
      <c r="J131" s="563"/>
    </row>
    <row r="132" spans="1:16" s="71" customFormat="1" ht="67.5" customHeight="1">
      <c r="A132" s="161"/>
      <c r="B132" s="175" t="str">
        <f>$A$53</f>
        <v xml:space="preserve">OPTIC WHITE         </v>
      </c>
      <c r="C132" s="564"/>
      <c r="D132" s="564"/>
      <c r="E132" s="564"/>
      <c r="F132" s="564"/>
      <c r="G132" s="564"/>
      <c r="H132" s="564"/>
      <c r="I132" s="564"/>
      <c r="J132" s="564"/>
    </row>
    <row r="133" spans="1:16" s="71" customFormat="1" ht="28">
      <c r="A133" s="161"/>
      <c r="B133" s="608" t="s">
        <v>148</v>
      </c>
      <c r="C133" s="609"/>
      <c r="D133" s="609"/>
      <c r="E133" s="609"/>
      <c r="F133" s="609"/>
      <c r="G133" s="609"/>
      <c r="H133" s="609"/>
      <c r="I133" s="609"/>
      <c r="J133" s="610"/>
    </row>
    <row r="134" spans="1:16" s="71" customFormat="1" ht="28">
      <c r="A134" s="161"/>
      <c r="B134" s="605" t="s">
        <v>84</v>
      </c>
      <c r="C134" s="605"/>
      <c r="D134" s="162" t="s">
        <v>91</v>
      </c>
      <c r="E134" s="162" t="s">
        <v>26</v>
      </c>
      <c r="F134" s="162" t="s">
        <v>27</v>
      </c>
      <c r="G134" s="162" t="s">
        <v>28</v>
      </c>
      <c r="H134" s="162" t="s">
        <v>29</v>
      </c>
      <c r="I134" s="614" t="s">
        <v>30</v>
      </c>
      <c r="J134" s="615"/>
    </row>
    <row r="135" spans="1:16" s="71" customFormat="1" ht="93" customHeight="1">
      <c r="A135" s="161"/>
      <c r="B135" s="543" t="s">
        <v>149</v>
      </c>
      <c r="C135" s="545"/>
      <c r="D135" s="602" t="s">
        <v>150</v>
      </c>
      <c r="E135" s="603"/>
      <c r="F135" s="603"/>
      <c r="G135" s="603"/>
      <c r="H135" s="603"/>
      <c r="I135" s="603"/>
      <c r="J135" s="604"/>
    </row>
    <row r="136" spans="1:16" s="71" customFormat="1" ht="100.15" customHeight="1">
      <c r="A136" s="161"/>
      <c r="B136" s="558" t="s">
        <v>151</v>
      </c>
      <c r="C136" s="559"/>
      <c r="D136" s="205"/>
      <c r="E136" s="205"/>
      <c r="F136" s="205">
        <v>5.7</v>
      </c>
      <c r="G136" s="205"/>
      <c r="H136" s="205"/>
      <c r="I136" s="600"/>
      <c r="J136" s="601"/>
    </row>
    <row r="137" spans="1:16" s="71" customFormat="1" ht="69.650000000000006" customHeight="1">
      <c r="A137" s="161"/>
      <c r="B137" s="558" t="s">
        <v>152</v>
      </c>
      <c r="C137" s="559"/>
      <c r="D137" s="205"/>
      <c r="E137" s="206"/>
      <c r="F137" s="206">
        <v>16.3</v>
      </c>
      <c r="G137" s="206"/>
      <c r="H137" s="206"/>
      <c r="I137" s="600"/>
      <c r="J137" s="601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153</v>
      </c>
      <c r="C139" s="557" t="s">
        <v>74</v>
      </c>
      <c r="D139" s="557"/>
      <c r="E139" s="557"/>
      <c r="F139" s="557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154</v>
      </c>
      <c r="C140" s="17" t="s">
        <v>155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556" t="s">
        <v>80</v>
      </c>
      <c r="C142" s="556"/>
      <c r="D142" s="556"/>
      <c r="E142" s="556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156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82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83</v>
      </c>
      <c r="C145" s="147"/>
      <c r="D145" s="147"/>
      <c r="G145" s="71"/>
      <c r="M145" s="70"/>
      <c r="N145" s="69"/>
      <c r="O145" s="69"/>
      <c r="P145" s="70"/>
    </row>
    <row r="146" spans="1:16" s="17" customFormat="1" ht="28">
      <c r="A146" s="15"/>
      <c r="B146" s="72" t="s">
        <v>84</v>
      </c>
      <c r="C146" s="73" t="s">
        <v>91</v>
      </c>
      <c r="D146" s="73" t="s">
        <v>26</v>
      </c>
      <c r="E146" s="73" t="s">
        <v>27</v>
      </c>
      <c r="F146" s="73" t="s">
        <v>28</v>
      </c>
      <c r="G146" s="73" t="s">
        <v>29</v>
      </c>
      <c r="H146" s="73" t="s">
        <v>30</v>
      </c>
      <c r="J146" s="74"/>
      <c r="K146" s="75"/>
      <c r="L146" s="75"/>
      <c r="M146" s="74"/>
    </row>
    <row r="147" spans="1:16" s="17" customFormat="1" ht="28">
      <c r="A147" s="15"/>
      <c r="B147" s="72" t="s">
        <v>85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60.5">
      <c r="B148" s="163" t="s">
        <v>157</v>
      </c>
      <c r="C148" s="163" t="s">
        <v>158</v>
      </c>
      <c r="G148" s="165"/>
    </row>
    <row r="149" spans="1:16" s="164" customFormat="1" ht="60.5">
      <c r="B149" s="163"/>
      <c r="C149" s="163" t="s">
        <v>159</v>
      </c>
      <c r="G149" s="165"/>
    </row>
    <row r="150" spans="1:16" s="151" customFormat="1" ht="27.5">
      <c r="G150" s="152"/>
    </row>
    <row r="151" spans="1:16" s="151" customFormat="1" ht="27.5">
      <c r="G151" s="152"/>
    </row>
    <row r="152" spans="1:16" s="151" customFormat="1" ht="27.5">
      <c r="G152" s="152"/>
    </row>
    <row r="153" spans="1:16" s="151" customFormat="1" ht="27.5">
      <c r="G153" s="152"/>
    </row>
    <row r="154" spans="1:16" s="151" customFormat="1" ht="27.5">
      <c r="G154" s="152"/>
    </row>
    <row r="155" spans="1:16" s="151" customFormat="1" ht="27.5">
      <c r="G155" s="152"/>
    </row>
    <row r="156" spans="1:16" s="151" customFormat="1" ht="27.5">
      <c r="G156" s="152"/>
    </row>
    <row r="157" spans="1:16" s="151" customFormat="1" ht="27.5">
      <c r="G157" s="152"/>
    </row>
    <row r="158" spans="1:16" s="151" customFormat="1" ht="27.5">
      <c r="G158" s="152"/>
    </row>
    <row r="159" spans="1:16" s="151" customFormat="1" ht="27.5">
      <c r="G159" s="152"/>
    </row>
    <row r="160" spans="1:16" s="151" customFormat="1" ht="27.5">
      <c r="G160" s="152"/>
    </row>
    <row r="161" spans="7:7" s="151" customFormat="1" ht="27.5">
      <c r="G161" s="152"/>
    </row>
    <row r="162" spans="7:7" s="151" customFormat="1" ht="27.5">
      <c r="G162" s="152"/>
    </row>
    <row r="163" spans="7:7" s="151" customFormat="1" ht="27.5">
      <c r="G163" s="152"/>
    </row>
    <row r="164" spans="7:7" s="151" customFormat="1" ht="27.5">
      <c r="G164" s="152"/>
    </row>
    <row r="165" spans="7:7" s="151" customFormat="1" ht="27.5">
      <c r="G165" s="152"/>
    </row>
    <row r="166" spans="7:7" s="151" customFormat="1" ht="27.5">
      <c r="G166" s="152"/>
    </row>
    <row r="167" spans="7:7" s="151" customFormat="1" ht="27.5">
      <c r="G167" s="152"/>
    </row>
    <row r="168" spans="7:7" s="151" customFormat="1" ht="27.5">
      <c r="G168" s="152"/>
    </row>
    <row r="169" spans="7:7" s="151" customFormat="1" ht="27.5">
      <c r="G169" s="152"/>
    </row>
    <row r="170" spans="7:7" s="151" customFormat="1" ht="27.5">
      <c r="G170" s="152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7265625" defaultRowHeight="14"/>
  <cols>
    <col min="1" max="1" width="26.453125" style="193" customWidth="1"/>
    <col min="2" max="16384" width="8.7265625" style="193"/>
  </cols>
  <sheetData>
    <row r="12" spans="1:10" s="194" customFormat="1" ht="34.15" customHeight="1">
      <c r="A12" s="616" t="s">
        <v>160</v>
      </c>
      <c r="B12" s="616"/>
      <c r="C12" s="616"/>
      <c r="D12" s="616"/>
      <c r="E12" s="616"/>
      <c r="F12" s="616"/>
      <c r="G12" s="616"/>
      <c r="H12" s="616"/>
      <c r="I12" s="616"/>
      <c r="J12" s="616"/>
    </row>
    <row r="13" spans="1:10" ht="24" customHeight="1">
      <c r="A13" s="196" t="s">
        <v>84</v>
      </c>
      <c r="B13" s="196" t="s">
        <v>161</v>
      </c>
      <c r="C13" s="196" t="s">
        <v>162</v>
      </c>
      <c r="D13" s="196" t="s">
        <v>26</v>
      </c>
      <c r="E13" s="195" t="s">
        <v>27</v>
      </c>
      <c r="F13" s="196" t="s">
        <v>28</v>
      </c>
      <c r="G13" s="196" t="s">
        <v>29</v>
      </c>
      <c r="H13" s="196" t="s">
        <v>30</v>
      </c>
      <c r="I13" s="196" t="s">
        <v>163</v>
      </c>
      <c r="J13" s="196" t="s">
        <v>164</v>
      </c>
    </row>
    <row r="14" spans="1:10" s="200" customFormat="1" ht="44.65" customHeight="1">
      <c r="A14" s="197" t="s">
        <v>165</v>
      </c>
      <c r="B14" s="198">
        <f>$D$14-0.5</f>
        <v>15</v>
      </c>
      <c r="C14" s="199">
        <f>$D$14-0.5</f>
        <v>15</v>
      </c>
      <c r="D14" s="199">
        <v>15.5</v>
      </c>
      <c r="E14" s="199">
        <v>15.5</v>
      </c>
      <c r="F14" s="199">
        <f>E14+0.5</f>
        <v>16</v>
      </c>
      <c r="G14" s="199">
        <f>F14</f>
        <v>16</v>
      </c>
      <c r="H14" s="199">
        <f>$G$14+0.5</f>
        <v>16.5</v>
      </c>
      <c r="I14" s="198">
        <f>$G$14+0.5</f>
        <v>16.5</v>
      </c>
      <c r="J14" s="198">
        <f>$G$14+0.5</f>
        <v>16.5</v>
      </c>
    </row>
    <row r="15" spans="1:10" s="200" customFormat="1" ht="44.65" customHeight="1">
      <c r="A15" s="197" t="s">
        <v>166</v>
      </c>
      <c r="B15" s="198">
        <f>$D$15-0.3</f>
        <v>4.7</v>
      </c>
      <c r="C15" s="199">
        <f>$D$15-0.3</f>
        <v>4.7</v>
      </c>
      <c r="D15" s="199">
        <v>5</v>
      </c>
      <c r="E15" s="199">
        <v>5</v>
      </c>
      <c r="F15" s="199">
        <f>E15+0.3</f>
        <v>5.3</v>
      </c>
      <c r="G15" s="199">
        <f>F15</f>
        <v>5.3</v>
      </c>
      <c r="H15" s="199">
        <f>$G$15+0.3</f>
        <v>5.6</v>
      </c>
      <c r="I15" s="198">
        <f t="shared" ref="I15:J15" si="0">$G$15+0.3</f>
        <v>5.6</v>
      </c>
      <c r="J15" s="198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26953125" defaultRowHeight="14"/>
  <cols>
    <col min="1" max="17" width="9.26953125" style="79"/>
    <col min="18" max="18" width="80.26953125" style="79" customWidth="1"/>
    <col min="19" max="16384" width="9.2695312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2695312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2695312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89</v>
      </c>
      <c r="C1" s="82" t="s">
        <v>167</v>
      </c>
      <c r="D1" s="617" t="s">
        <v>168</v>
      </c>
      <c r="E1" s="617"/>
      <c r="F1" s="617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169</v>
      </c>
      <c r="C2" s="87" t="s">
        <v>170</v>
      </c>
      <c r="D2" s="618" t="s">
        <v>171</v>
      </c>
      <c r="E2" s="618"/>
      <c r="F2" s="618"/>
      <c r="G2" s="618"/>
      <c r="H2" s="618"/>
      <c r="I2" s="619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90</v>
      </c>
      <c r="B3" s="89" t="s">
        <v>172</v>
      </c>
      <c r="C3" s="89" t="s">
        <v>173</v>
      </c>
      <c r="D3" s="90" t="s">
        <v>27</v>
      </c>
      <c r="E3" s="90" t="s">
        <v>28</v>
      </c>
      <c r="F3" s="90" t="s">
        <v>29</v>
      </c>
      <c r="G3" s="90" t="s">
        <v>30</v>
      </c>
      <c r="H3" s="90" t="s">
        <v>31</v>
      </c>
      <c r="I3" s="91" t="s">
        <v>174</v>
      </c>
      <c r="J3" s="92"/>
      <c r="K3" s="92"/>
    </row>
    <row r="4" spans="1:25" s="99" customFormat="1" ht="27" customHeight="1">
      <c r="A4" s="94">
        <v>1</v>
      </c>
      <c r="B4" s="95" t="s">
        <v>175</v>
      </c>
      <c r="C4" s="95" t="s">
        <v>176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177</v>
      </c>
      <c r="J4" s="98"/>
      <c r="K4" s="98"/>
    </row>
    <row r="5" spans="1:25" s="99" customFormat="1" ht="27" customHeight="1">
      <c r="A5" s="94">
        <v>2</v>
      </c>
      <c r="B5" s="95" t="s">
        <v>178</v>
      </c>
      <c r="C5" s="95" t="s">
        <v>179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177</v>
      </c>
      <c r="J5" s="98"/>
      <c r="K5" s="98"/>
    </row>
    <row r="6" spans="1:25" s="99" customFormat="1" ht="27" customHeight="1">
      <c r="A6" s="94">
        <v>3</v>
      </c>
      <c r="B6" s="80" t="s">
        <v>180</v>
      </c>
      <c r="C6" s="80" t="s">
        <v>181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177</v>
      </c>
      <c r="J6" s="98"/>
      <c r="K6" s="98"/>
    </row>
    <row r="7" spans="1:25" s="99" customFormat="1" ht="27" customHeight="1">
      <c r="A7" s="94">
        <v>4</v>
      </c>
      <c r="B7" s="80" t="s">
        <v>182</v>
      </c>
      <c r="C7" s="80" t="s">
        <v>183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177</v>
      </c>
      <c r="J7" s="98"/>
      <c r="K7" s="98"/>
    </row>
    <row r="8" spans="1:25" s="99" customFormat="1" ht="27" customHeight="1">
      <c r="A8" s="94">
        <v>5</v>
      </c>
      <c r="B8" s="80" t="s">
        <v>94</v>
      </c>
      <c r="C8" s="80" t="s">
        <v>95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184</v>
      </c>
      <c r="J8" s="98"/>
      <c r="K8" s="98"/>
    </row>
    <row r="9" spans="1:25" s="99" customFormat="1" ht="27" customHeight="1">
      <c r="A9" s="94">
        <v>6</v>
      </c>
      <c r="B9" s="80" t="s">
        <v>93</v>
      </c>
      <c r="C9" s="80" t="s">
        <v>185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177</v>
      </c>
      <c r="J9" s="98"/>
      <c r="K9" s="98"/>
    </row>
    <row r="10" spans="1:25" s="99" customFormat="1" ht="27" customHeight="1">
      <c r="A10" s="94">
        <v>7</v>
      </c>
      <c r="B10" s="80" t="s">
        <v>186</v>
      </c>
      <c r="C10" s="80" t="s">
        <v>187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177</v>
      </c>
      <c r="J10" s="98"/>
      <c r="K10" s="98"/>
    </row>
    <row r="11" spans="1:25" s="99" customFormat="1" ht="27" customHeight="1">
      <c r="A11" s="94">
        <v>8</v>
      </c>
      <c r="B11" s="80" t="s">
        <v>188</v>
      </c>
      <c r="C11" s="80" t="s">
        <v>189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190</v>
      </c>
      <c r="C12" s="80" t="s">
        <v>191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184</v>
      </c>
      <c r="J12" s="98"/>
      <c r="K12" s="98"/>
    </row>
    <row r="13" spans="1:25" s="99" customFormat="1" ht="27" customHeight="1">
      <c r="A13" s="94">
        <v>10</v>
      </c>
      <c r="B13" s="80" t="s">
        <v>192</v>
      </c>
      <c r="C13" s="80" t="s">
        <v>96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184</v>
      </c>
      <c r="J13" s="98"/>
      <c r="K13" s="98"/>
    </row>
    <row r="14" spans="1:25" s="99" customFormat="1" ht="27" customHeight="1">
      <c r="A14" s="94">
        <v>11</v>
      </c>
      <c r="B14" s="80" t="s">
        <v>193</v>
      </c>
      <c r="C14" s="80" t="s">
        <v>194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195</v>
      </c>
      <c r="C15" s="80" t="s">
        <v>196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197</v>
      </c>
      <c r="C16" s="80" t="s">
        <v>198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199</v>
      </c>
      <c r="C17" s="104" t="s">
        <v>92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916C1-5477-469F-8716-7037E5F6DBA9}">
  <ds:schemaRefs>
    <ds:schemaRef ds:uri="http://purl.org/dc/terms/"/>
    <ds:schemaRef ds:uri="http://schemas.microsoft.com/office/2006/documentManagement/types"/>
    <ds:schemaRef ds:uri="http://www.w3.org/XML/1998/namespace"/>
    <ds:schemaRef ds:uri="cc099e4b-e381-4360-bcff-5e1f51ab48dc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bf10b48-52f7-4ad4-b1e1-de514cec68e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E3321A-26A0-433F-BD54-E584614FA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1. CUTTING</vt:lpstr>
      <vt:lpstr>2. TRIM</vt:lpstr>
      <vt:lpstr>COMMENT SIZE SET</vt:lpstr>
      <vt:lpstr>SPEC</vt:lpstr>
      <vt:lpstr>FULL SIZE (2)</vt:lpstr>
      <vt:lpstr>MER.QT-04.BM4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'COMMENT SIZE SET'!Print_Area</vt:lpstr>
      <vt:lpstr>'FULL SIZE (2)'!Print_Area</vt:lpstr>
      <vt:lpstr>'MER.QT-04.BM4'!Print_Area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Linh Bui Thi Truc</cp:lastModifiedBy>
  <cp:revision/>
  <cp:lastPrinted>2024-12-26T02:56:07Z</cp:lastPrinted>
  <dcterms:created xsi:type="dcterms:W3CDTF">2016-05-06T01:47:29Z</dcterms:created>
  <dcterms:modified xsi:type="dcterms:W3CDTF">2025-01-09T02:43:32Z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