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HOTOSHOOT/DROP 1/118583/"/>
    </mc:Choice>
  </mc:AlternateContent>
  <xr:revisionPtr revIDLastSave="15" documentId="13_ncr:1_{48EF1836-B0E5-2E40-ABDB-DF3141598A74}" xr6:coauthVersionLast="47" xr6:coauthVersionMax="47" xr10:uidLastSave="{55D5E1BE-4C6C-4BA5-B206-2F6ACADE69D0}"/>
  <bookViews>
    <workbookView xWindow="-110" yWindow="-110" windowWidth="19420" windowHeight="10300" activeTab="3" xr2:uid="{00000000-000D-0000-FFFF-FFFF00000000}"/>
  </bookViews>
  <sheets>
    <sheet name="COMMENTS" sheetId="1" r:id="rId1"/>
    <sheet name="1ST. PROTO" sheetId="2" r:id="rId2"/>
    <sheet name="SMS" sheetId="4" r:id="rId3"/>
    <sheet name="GRADING" sheetId="3" r:id="rId4"/>
  </sheets>
  <definedNames>
    <definedName name="_xlnm.Print_Area" localSheetId="1">'1ST. PROTO'!$A$1:$H$38</definedName>
    <definedName name="_xlnm.Print_Area" localSheetId="0">COMMENTS!$A$1:$M$27</definedName>
    <definedName name="_xlnm.Print_Area" localSheetId="3">GRADING!$A$1:$K$26</definedName>
    <definedName name="_xlnm.Print_Area" localSheetId="2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C3" i="4"/>
  <c r="C2" i="4"/>
  <c r="C1" i="4"/>
  <c r="K26" i="1" l="1"/>
  <c r="K17" i="1"/>
  <c r="K16" i="1"/>
  <c r="K13" i="1"/>
  <c r="K12" i="1"/>
  <c r="K28" i="1"/>
  <c r="K27" i="1"/>
  <c r="K25" i="1"/>
  <c r="K24" i="1"/>
  <c r="K23" i="1"/>
  <c r="K22" i="1"/>
  <c r="K21" i="1"/>
  <c r="K20" i="1"/>
  <c r="K19" i="1"/>
  <c r="K18" i="1"/>
  <c r="K15" i="1"/>
  <c r="K14" i="1"/>
  <c r="K11" i="1"/>
  <c r="K10" i="1"/>
  <c r="K9" i="1"/>
  <c r="H28" i="1" l="1"/>
  <c r="H27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26" i="1"/>
  <c r="H25" i="1"/>
  <c r="H17" i="1"/>
  <c r="H16" i="1"/>
  <c r="H17" i="3"/>
  <c r="J17" i="3"/>
  <c r="I17" i="3"/>
  <c r="F17" i="3"/>
  <c r="E4" i="2"/>
  <c r="C6" i="3"/>
  <c r="C5" i="3"/>
  <c r="C4" i="3"/>
  <c r="C3" i="3"/>
  <c r="C2" i="3"/>
  <c r="C1" i="3"/>
  <c r="H27" i="3"/>
  <c r="J27" i="3" s="1"/>
  <c r="I27" i="3"/>
  <c r="F27" i="3"/>
  <c r="H26" i="3"/>
  <c r="J26" i="3" s="1"/>
  <c r="I26" i="3"/>
  <c r="F26" i="3"/>
  <c r="H25" i="3"/>
  <c r="J25" i="3"/>
  <c r="I25" i="3"/>
  <c r="F25" i="3"/>
  <c r="H24" i="3"/>
  <c r="J24" i="3" s="1"/>
  <c r="I24" i="3"/>
  <c r="F24" i="3"/>
  <c r="F4" i="3"/>
  <c r="H28" i="3"/>
  <c r="J28" i="3"/>
  <c r="H29" i="3"/>
  <c r="J29" i="3"/>
  <c r="I29" i="3"/>
  <c r="I28" i="3"/>
  <c r="F29" i="3"/>
  <c r="F28" i="3"/>
  <c r="H11" i="3"/>
  <c r="J11" i="3"/>
  <c r="I11" i="3"/>
  <c r="F11" i="3"/>
  <c r="H16" i="3"/>
  <c r="J16" i="3"/>
  <c r="I16" i="3"/>
  <c r="F16" i="3"/>
  <c r="H20" i="3"/>
  <c r="J20" i="3"/>
  <c r="I20" i="3"/>
  <c r="F20" i="3"/>
  <c r="F15" i="3"/>
  <c r="H15" i="3"/>
  <c r="J15" i="3" s="1"/>
  <c r="I15" i="3"/>
  <c r="F13" i="3"/>
  <c r="H13" i="3"/>
  <c r="J13" i="3" s="1"/>
  <c r="I13" i="3"/>
  <c r="H18" i="3"/>
  <c r="J18" i="3"/>
  <c r="F14" i="3"/>
  <c r="J14" i="3"/>
  <c r="I14" i="3"/>
  <c r="H14" i="3"/>
  <c r="H12" i="3"/>
  <c r="J12" i="3"/>
  <c r="I12" i="3"/>
  <c r="F12" i="3"/>
  <c r="F10" i="3"/>
  <c r="H10" i="3"/>
  <c r="J10" i="3" s="1"/>
  <c r="I10" i="3"/>
  <c r="F22" i="3"/>
  <c r="H22" i="3"/>
  <c r="J22" i="3" s="1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  <c r="C3" i="2"/>
  <c r="C1" i="2"/>
  <c r="C2" i="2"/>
</calcChain>
</file>

<file path=xl/sharedStrings.xml><?xml version="1.0" encoding="utf-8"?>
<sst xmlns="http://schemas.openxmlformats.org/spreadsheetml/2006/main" count="155" uniqueCount="99">
  <si>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</si>
  <si>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</si>
  <si>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</si>
  <si>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</si>
  <si>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</si>
  <si>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</si>
  <si>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</si>
  <si>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</si>
  <si>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</si>
  <si>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</si>
  <si>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</si>
  <si>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</si>
  <si>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</si>
  <si>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</si>
  <si>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</si>
  <si>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</si>
  <si>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</si>
  <si>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</si>
  <si>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</si>
  <si>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</si>
  <si>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</si>
  <si>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</si>
  <si>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</si>
  <si>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</si>
  <si>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</si>
  <si>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</si>
  <si>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</si>
  <si>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</si>
  <si>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</si>
  <si>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</si>
  <si>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</si>
  <si>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</si>
  <si>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</si>
  <si>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</si>
  <si>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</si>
  <si>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</si>
  <si>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</si>
  <si>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</si>
  <si>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</si>
  <si>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</si>
  <si>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</si>
  <si>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</si>
  <si>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</si>
  <si>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</si>
  <si>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</si>
  <si>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</si>
  <si>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***BRING BACK TO SPECS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</si>
  <si>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</si>
  <si>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</si>
  <si>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</si>
  <si>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</si>
  <si>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</si>
  <si>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</si>
  <si>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</si>
  <si>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</si>
  <si>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</si>
  <si>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</si>
  <si>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</si>
  <si>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</si>
  <si>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</si>
  <si>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</si>
  <si>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UNAVALABLE</t>
  </si>
  <si>
    <t xml:space="preserve">MUST FOLLOW TECHPACK FOR POCKET DIMENSIONS, PLACEMENT, STITCHES, TRIM AND LABELS </t>
  </si>
  <si>
    <t>PRINT PLACEMENT FROM NECK SEAM</t>
  </si>
  <si>
    <t>REVISED POMS</t>
  </si>
  <si>
    <t>***REVISED POM***FOLLOW NEW MEASUREMENT</t>
  </si>
  <si>
    <t>1ST. PROTO</t>
  </si>
  <si>
    <t>FA25</t>
  </si>
  <si>
    <t>PROCCED TO 2ND. PROTO WITH CHANGES</t>
  </si>
  <si>
    <t>COMMENTS 9/19/2024:</t>
  </si>
  <si>
    <t>FOLLOW REVISED POMS ON COLUMN "H"</t>
  </si>
  <si>
    <t>SMS</t>
  </si>
  <si>
    <t>DATE: 12/10/2024</t>
  </si>
  <si>
    <t>COMMENTS 12/10/2024:</t>
  </si>
  <si>
    <t>PROCCED TO PPS WITH CHANGES</t>
  </si>
  <si>
    <t>COMMENTS: PROCEED TO PP SAMPLE WITH CHANGES</t>
  </si>
  <si>
    <t>FOLLOW REVISED POMS ON COLUMN "K"</t>
  </si>
  <si>
    <t>AFTER BODY LENGTH IS ADJUSTED REDUCE BACK LENGTH 1/2" MORE</t>
  </si>
  <si>
    <t>INCREASE THE RIB HEIGHT AT FRONT 1/8"</t>
  </si>
  <si>
    <t>THERMAL LINED FLEECE ZIP</t>
  </si>
  <si>
    <t>RỘNG CỔ ( TẠI ĐỈNH VAI - GIỮA 2 ĐƯỜNG MAY )</t>
  </si>
  <si>
    <t>NGANG VAI</t>
  </si>
  <si>
    <t>NGANG NGỰC DƯỚI NÁCH 1 INCH</t>
  </si>
  <si>
    <t>NGANG LAI ĐO THẲNG</t>
  </si>
  <si>
    <t>DÀI THÂN TRƯỚC TỪ ĐỈNH VAI</t>
  </si>
  <si>
    <t>NÁCH ĐO THẲNG TỪ VAI VỚI ĐƯỜNG MAY</t>
  </si>
  <si>
    <t>BẮP TAY DƯỚI NÁCH 1 INCH</t>
  </si>
  <si>
    <t>DÀI TAY TỪ ĐƯƠNG MAY VAI ĐẾN MÉP LAI</t>
  </si>
  <si>
    <t>DÀI SƯỜN TRONG TỪ TRONG CÁNH TAY TỪ NÁCH ĐẾN MÉP BO</t>
  </si>
  <si>
    <t>CỬA TAY TẠI MÉP</t>
  </si>
  <si>
    <t>CAO BO TAY</t>
  </si>
  <si>
    <t>CAO LAI LAI</t>
  </si>
  <si>
    <t>CAO BO CỔ</t>
  </si>
  <si>
    <t>HẠ CỔ TRƯỚC (TỪ ĐỈNH VAI TỚI ĐƯỜNG MAY CỔ)</t>
  </si>
  <si>
    <t>HẠ CỔ SAU (TỪ ĐỈNH VAI TỚI ĐƯỜNG MAY CỔ)</t>
  </si>
  <si>
    <t>KHỦY TAI DƯỚI NÁCH 8 INCH</t>
  </si>
  <si>
    <t>CẲNG TAY - TRÊN ĐƯỜNG TRA BO 4 INCH</t>
  </si>
  <si>
    <t>CỬA TAY TẠI ĐƯỜN TRA BO</t>
  </si>
  <si>
    <t>RỘNG LAI KÉO CĂNG - TẠI ĐƯỜN TRA RIB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</si>
</sst>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2" fontId="10" fillId="9" borderId="26" xfId="0" applyNumberFormat="1" applyFont="1" applyFill="1" applyBorder="1" applyAlignment="1">
      <alignment horizontal="center" vertical="center"/>
    </xf>
    <xf numFmtId="12" fontId="9" fillId="9" borderId="26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12" fontId="22" fillId="2" borderId="11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7" fillId="10" borderId="40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0" fillId="9" borderId="42" xfId="0" applyFill="1" applyBorder="1" applyAlignment="1">
      <alignment vertical="center" wrapText="1"/>
    </xf>
    <xf numFmtId="0" fontId="5" fillId="0" borderId="20" xfId="0" applyFont="1" applyBorder="1"/>
    <xf numFmtId="0" fontId="5" fillId="0" borderId="23" xfId="0" applyFont="1" applyBorder="1"/>
    <xf numFmtId="0" fontId="11" fillId="2" borderId="26" xfId="0" applyFont="1" applyFill="1" applyBorder="1"/>
    <xf numFmtId="0" fontId="3" fillId="2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vertical="center" wrapText="1"/>
    </xf>
    <xf numFmtId="0" fontId="0" fillId="9" borderId="42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11" fillId="9" borderId="26" xfId="0" applyFont="1" applyFill="1" applyBorder="1" applyAlignment="1">
      <alignment vertical="center"/>
    </xf>
    <xf numFmtId="0" fontId="11" fillId="9" borderId="26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12" xfId="0" applyFont="1" applyFill="1" applyBorder="1" applyAlignment="1">
      <alignment horizontal="left" vertical="center"/>
    </xf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29983</xdr:rowOff>
    </xdr:from>
    <xdr:to>
      <xdr:col>2</xdr:col>
      <xdr:colOff>538158</xdr:colOff>
      <xdr:row>18</xdr:row>
      <xdr:rowOff>151285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3270100</xdr:colOff>
      <xdr:row>18</xdr:row>
      <xdr:rowOff>152045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8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481843</xdr:rowOff>
    </xdr:from>
    <xdr:to>
      <xdr:col>4</xdr:col>
      <xdr:colOff>1040960</xdr:colOff>
      <xdr:row>18</xdr:row>
      <xdr:rowOff>125215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5" y="2512195"/>
          <a:ext cx="3650132" cy="2737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34B72E2-B416-4067-92F4-B11EE2B0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-1</xdr:colOff>
      <xdr:row>6</xdr:row>
      <xdr:rowOff>29984</xdr:rowOff>
    </xdr:from>
    <xdr:to>
      <xdr:col>2</xdr:col>
      <xdr:colOff>538157</xdr:colOff>
      <xdr:row>18</xdr:row>
      <xdr:rowOff>151285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B0DBBB-AE3E-41EF-8412-7E7743A6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6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3270099</xdr:colOff>
      <xdr:row>18</xdr:row>
      <xdr:rowOff>152045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DA3AD2-7082-4260-B36F-71E746C0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7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481844</xdr:rowOff>
    </xdr:from>
    <xdr:to>
      <xdr:col>4</xdr:col>
      <xdr:colOff>1040960</xdr:colOff>
      <xdr:row>18</xdr:row>
      <xdr:rowOff>125214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CB1973-88C6-4F53-B5D5-7BFBC8E8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6" y="2512195"/>
          <a:ext cx="3650130" cy="2737598"/>
        </a:xfrm>
        <a:prstGeom prst="rect">
          <a:avLst/>
        </a:prstGeom>
      </xdr:spPr>
    </xdr:pic>
    <xdr:clientData/>
  </xdr:twoCellAnchor>
  <xdr:twoCellAnchor>
    <xdr:from>
      <xdr:col>0</xdr:col>
      <xdr:colOff>608169</xdr:colOff>
      <xdr:row>17</xdr:row>
      <xdr:rowOff>268309</xdr:rowOff>
    </xdr:from>
    <xdr:to>
      <xdr:col>1</xdr:col>
      <xdr:colOff>1547253</xdr:colOff>
      <xdr:row>20</xdr:row>
      <xdr:rowOff>62606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6B5BA6-5739-F7CC-B628-5DE05D1772A8}"/>
            </a:ext>
          </a:extLst>
        </xdr:cNvPr>
        <xdr:cNvSpPr txBox="1"/>
      </xdr:nvSpPr>
      <xdr:spPr>
        <a:xfrm>
          <a:off x="608169" y="5571901"/>
          <a:ext cx="1556197" cy="62605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REDUCE</a:t>
          </a:r>
          <a:r>
            <a:rPr lang="en-US" sz="1400" b="1" kern="1200" baseline="0"/>
            <a:t> BACK LENGHT 1/2"</a:t>
          </a:r>
          <a:endParaRPr lang="en-US" sz="1400" b="1" kern="1200"/>
        </a:p>
      </xdr:txBody>
    </xdr:sp>
    <xdr:clientData/>
  </xdr:twoCellAnchor>
  <xdr:twoCellAnchor>
    <xdr:from>
      <xdr:col>1</xdr:col>
      <xdr:colOff>769155</xdr:colOff>
      <xdr:row>15</xdr:row>
      <xdr:rowOff>80492</xdr:rowOff>
    </xdr:from>
    <xdr:to>
      <xdr:col>1</xdr:col>
      <xdr:colOff>867535</xdr:colOff>
      <xdr:row>17</xdr:row>
      <xdr:rowOff>268309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1F555B3-C4B8-3BF3-9409-01548A29EC41}"/>
            </a:ext>
          </a:extLst>
        </xdr:cNvPr>
        <xdr:cNvCxnSpPr>
          <a:stCxn id="6" idx="0"/>
        </xdr:cNvCxnSpPr>
      </xdr:nvCxnSpPr>
      <xdr:spPr>
        <a:xfrm flipV="1">
          <a:off x="1386268" y="4829577"/>
          <a:ext cx="98380" cy="7423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760212</xdr:colOff>
      <xdr:row>5</xdr:row>
      <xdr:rowOff>491900</xdr:rowOff>
    </xdr:from>
    <xdr:to>
      <xdr:col>7</xdr:col>
      <xdr:colOff>1999000</xdr:colOff>
      <xdr:row>17</xdr:row>
      <xdr:rowOff>173866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7C05D1-EB88-2E67-FF00-2DDAF1FD0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1550" y="2065985"/>
          <a:ext cx="4020267" cy="3411473"/>
        </a:xfrm>
        <a:prstGeom prst="rect">
          <a:avLst/>
        </a:prstGeom>
      </xdr:spPr>
    </xdr:pic>
    <xdr:clientData/>
  </xdr:twoCellAnchor>
  <xdr:twoCellAnchor>
    <xdr:from>
      <xdr:col>7</xdr:col>
      <xdr:colOff>8943</xdr:colOff>
      <xdr:row>8</xdr:row>
      <xdr:rowOff>232535</xdr:rowOff>
    </xdr:from>
    <xdr:to>
      <xdr:col>7</xdr:col>
      <xdr:colOff>688714</xdr:colOff>
      <xdr:row>14</xdr:row>
      <xdr:rowOff>89437</xdr:rowOff>
    </xdr:to>
    <xdr:sp macro="" textlink="">
      <xdr:nvSpPr>
        <xdr:cNvPr id="11" name="Freeform: Shape 10">
          <a:extLst>
            <a:ext uri="{FF2B5EF4-FFF2-40B4-BE49-F238E27FC236}">
              <a16:creationId xmlns:a16="http://schemas.microsoft.com/office/drawing/2014/main" id="{6E7EC43E-24BB-E381-FA8B-32DA7DBDDF6D}"/>
            </a:ext>
          </a:extLst>
        </xdr:cNvPr>
        <xdr:cNvSpPr/>
      </xdr:nvSpPr>
      <xdr:spPr>
        <a:xfrm>
          <a:off x="10991760" y="3040845"/>
          <a:ext cx="679771" cy="1520423"/>
        </a:xfrm>
        <a:custGeom>
          <a:avLst/>
          <a:gdLst>
            <a:gd name="connsiteX0" fmla="*/ 679718 w 680672"/>
            <a:gd name="connsiteY0" fmla="*/ 0 h 1520423"/>
            <a:gd name="connsiteX1" fmla="*/ 572394 w 680672"/>
            <a:gd name="connsiteY1" fmla="*/ 679718 h 1520423"/>
            <a:gd name="connsiteX2" fmla="*/ 0 w 680672"/>
            <a:gd name="connsiteY2" fmla="*/ 1520423 h 1520423"/>
            <a:gd name="connsiteX0" fmla="*/ 679718 w 679801"/>
            <a:gd name="connsiteY0" fmla="*/ 0 h 1520423"/>
            <a:gd name="connsiteX1" fmla="*/ 491901 w 679801"/>
            <a:gd name="connsiteY1" fmla="*/ 804929 h 1520423"/>
            <a:gd name="connsiteX2" fmla="*/ 0 w 679801"/>
            <a:gd name="connsiteY2" fmla="*/ 1520423 h 1520423"/>
            <a:gd name="connsiteX0" fmla="*/ 679718 w 679771"/>
            <a:gd name="connsiteY0" fmla="*/ 0 h 1520423"/>
            <a:gd name="connsiteX1" fmla="*/ 447183 w 679771"/>
            <a:gd name="connsiteY1" fmla="*/ 804929 h 1520423"/>
            <a:gd name="connsiteX2" fmla="*/ 0 w 679771"/>
            <a:gd name="connsiteY2" fmla="*/ 1520423 h 15204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79771" h="1520423">
              <a:moveTo>
                <a:pt x="679718" y="0"/>
              </a:moveTo>
              <a:cubicBezTo>
                <a:pt x="682699" y="213157"/>
                <a:pt x="560469" y="551525"/>
                <a:pt x="447183" y="804929"/>
              </a:cubicBezTo>
              <a:cubicBezTo>
                <a:pt x="333897" y="1058333"/>
                <a:pt x="229554" y="1226772"/>
                <a:pt x="0" y="1520423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1627746</xdr:colOff>
      <xdr:row>11</xdr:row>
      <xdr:rowOff>89438</xdr:rowOff>
    </xdr:from>
    <xdr:to>
      <xdr:col>7</xdr:col>
      <xdr:colOff>3595352</xdr:colOff>
      <xdr:row>13</xdr:row>
      <xdr:rowOff>62607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1CD485D-5FA5-2190-9F9E-87ED3BE48182}"/>
            </a:ext>
          </a:extLst>
        </xdr:cNvPr>
        <xdr:cNvSpPr txBox="1"/>
      </xdr:nvSpPr>
      <xdr:spPr>
        <a:xfrm>
          <a:off x="12610563" y="3729508"/>
          <a:ext cx="1967606" cy="5276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INCREASE THE RIB</a:t>
          </a:r>
          <a:r>
            <a:rPr lang="en-US" sz="1100" b="1" kern="1200" baseline="0"/>
            <a:t> HEIGHT AT FRONT  1/8" TO "0" AT SIDE</a:t>
          </a:r>
          <a:endParaRPr lang="en-US" sz="1100" b="1" kern="1200"/>
        </a:p>
      </xdr:txBody>
    </xdr:sp>
    <xdr:clientData/>
  </xdr:twoCellAnchor>
  <xdr:twoCellAnchor>
    <xdr:from>
      <xdr:col>7</xdr:col>
      <xdr:colOff>402465</xdr:colOff>
      <xdr:row>12</xdr:row>
      <xdr:rowOff>76022</xdr:rowOff>
    </xdr:from>
    <xdr:to>
      <xdr:col>7</xdr:col>
      <xdr:colOff>1627746</xdr:colOff>
      <xdr:row>12</xdr:row>
      <xdr:rowOff>214648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AD735B8-ACE7-5CF3-773E-21B31990BA36}"/>
            </a:ext>
          </a:extLst>
        </xdr:cNvPr>
        <xdr:cNvCxnSpPr>
          <a:stCxn id="12" idx="1"/>
        </xdr:cNvCxnSpPr>
      </xdr:nvCxnSpPr>
      <xdr:spPr>
        <a:xfrm flipH="1">
          <a:off x="11385282" y="3993346"/>
          <a:ext cx="1225281" cy="1386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7</xdr:col>
      <xdr:colOff>1672464</xdr:colOff>
      <xdr:row>9</xdr:row>
      <xdr:rowOff>143099</xdr:rowOff>
    </xdr:from>
    <xdr:ext cx="3014015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E457E8-22D0-D68B-CD5A-28555AF132F7}"/>
            </a:ext>
          </a:extLst>
        </xdr:cNvPr>
        <xdr:cNvSpPr txBox="1"/>
      </xdr:nvSpPr>
      <xdr:spPr>
        <a:xfrm>
          <a:off x="12655281" y="3228662"/>
          <a:ext cx="301401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TĂNG</a:t>
          </a:r>
          <a:r>
            <a:rPr lang="en-US" sz="1100" b="1" baseline="0"/>
            <a:t> CAO BO CỔ TẠI THÂN TRƯỚC 1/8'' ĐẾM "0" TẠI CẠNH BÊN</a:t>
          </a:r>
          <a:endParaRPr lang="en-US" sz="1100" b="1"/>
        </a:p>
      </xdr:txBody>
    </xdr:sp>
    <xdr:clientData/>
  </xdr:oneCellAnchor>
  <xdr:oneCellAnchor>
    <xdr:from>
      <xdr:col>1</xdr:col>
      <xdr:colOff>1484648</xdr:colOff>
      <xdr:row>18</xdr:row>
      <xdr:rowOff>232535</xdr:rowOff>
    </xdr:from>
    <xdr:ext cx="165686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BA15871-FF61-2A10-FC68-BD5E44F8693E}"/>
            </a:ext>
          </a:extLst>
        </xdr:cNvPr>
        <xdr:cNvSpPr txBox="1"/>
      </xdr:nvSpPr>
      <xdr:spPr>
        <a:xfrm>
          <a:off x="2101761" y="5813380"/>
          <a:ext cx="16568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GIẢM DÀI</a:t>
          </a:r>
          <a:r>
            <a:rPr lang="en-US" sz="1100" b="1" baseline="0"/>
            <a:t> THÂN SAI 1/2''</a:t>
          </a:r>
          <a:endParaRPr lang="en-US" sz="11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56"/>
  <sheetViews>
    <sheetView zoomScale="52" zoomScaleNormal="52" zoomScaleSheetLayoutView="62" workbookViewId="0">
      <pane xSplit="13" ySplit="5" topLeftCell="N11" activePane="bottomRight" state="frozen"/>
      <selection activeCell="E4" sqref="E4"/>
      <selection pane="topRight" activeCell="E4" sqref="E4"/>
      <selection pane="bottomLeft" activeCell="E4" sqref="E4"/>
      <selection pane="bottomRight" activeCell="D9" sqref="D9:D27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8" style="10" customWidth="1"/>
    <col min="8" max="8" width="11.1796875" style="10" customWidth="1"/>
    <col min="9" max="10" width="18" style="10" customWidth="1"/>
    <col min="11" max="11" width="11.1796875" style="10" customWidth="1"/>
    <col min="12" max="12" width="18" style="10" customWidth="1"/>
    <col min="13" max="13" width="67.4531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54" t="s">
        <v>9</v>
      </c>
      <c r="B1" s="154"/>
      <c r="C1" s="51">
        <v>118583</v>
      </c>
      <c r="D1" s="187"/>
      <c r="F1" s="155"/>
      <c r="G1" s="155"/>
      <c r="H1" s="155"/>
      <c r="I1" s="14"/>
      <c r="J1" s="14"/>
      <c r="K1" s="14"/>
      <c r="L1" s="14"/>
      <c r="M1" s="26"/>
    </row>
    <row r="2" spans="1:27" ht="24.75" customHeight="1" thickBot="1" x14ac:dyDescent="1.05">
      <c r="A2" s="154" t="s">
        <v>10</v>
      </c>
      <c r="B2" s="154"/>
      <c r="C2" s="52" t="s">
        <v>79</v>
      </c>
      <c r="D2" s="188"/>
      <c r="F2" s="156"/>
      <c r="G2" s="156"/>
      <c r="H2" s="156"/>
      <c r="I2" s="14"/>
      <c r="J2" s="14"/>
      <c r="K2" s="14"/>
      <c r="L2" s="14"/>
      <c r="M2" s="27"/>
    </row>
    <row r="3" spans="1:27" ht="24.75" customHeight="1" thickBot="1" x14ac:dyDescent="1.05">
      <c r="A3" s="160" t="s">
        <v>29</v>
      </c>
      <c r="B3" s="161"/>
      <c r="C3" s="30" t="s">
        <v>61</v>
      </c>
      <c r="D3" s="189"/>
      <c r="F3" s="24"/>
      <c r="G3" s="14"/>
      <c r="H3" s="14"/>
      <c r="I3" s="14"/>
      <c r="J3" s="14"/>
      <c r="K3" s="14"/>
      <c r="L3" s="14"/>
      <c r="M3" s="27"/>
    </row>
    <row r="4" spans="1:27" ht="22.75" customHeight="1" thickBot="1" x14ac:dyDescent="0.55000000000000004">
      <c r="A4" s="154" t="s">
        <v>37</v>
      </c>
      <c r="B4" s="154"/>
      <c r="C4" s="28" t="s">
        <v>67</v>
      </c>
      <c r="D4" s="190"/>
      <c r="F4" s="101" t="s">
        <v>72</v>
      </c>
      <c r="H4" s="13"/>
      <c r="K4" s="13"/>
      <c r="M4" s="27"/>
    </row>
    <row r="5" spans="1:27" ht="22.75" customHeight="1" thickBot="1" x14ac:dyDescent="0.55000000000000004">
      <c r="A5" s="159" t="s">
        <v>11</v>
      </c>
      <c r="B5" s="159"/>
      <c r="C5" s="15" t="s">
        <v>13</v>
      </c>
      <c r="D5" s="191"/>
      <c r="H5" s="13"/>
      <c r="K5" s="13"/>
      <c r="M5" s="27"/>
    </row>
    <row r="6" spans="1:27" ht="24.75" customHeight="1" thickBot="1" x14ac:dyDescent="1.05">
      <c r="A6" s="157" t="s">
        <v>8</v>
      </c>
      <c r="B6" s="158"/>
      <c r="C6" s="60"/>
      <c r="D6" s="189"/>
      <c r="F6" s="24"/>
      <c r="G6" s="14"/>
      <c r="H6" s="14"/>
      <c r="I6" s="14"/>
      <c r="J6" s="14"/>
      <c r="K6" s="14"/>
      <c r="L6" s="14"/>
      <c r="M6" s="27"/>
    </row>
    <row r="7" spans="1:27" ht="39.75" customHeight="1" thickBot="1" x14ac:dyDescent="0.55000000000000004">
      <c r="A7" s="61"/>
      <c r="B7" s="141" t="s">
        <v>4</v>
      </c>
      <c r="C7" s="142"/>
      <c r="D7" s="135"/>
      <c r="E7" s="65"/>
      <c r="F7" s="69" t="s">
        <v>12</v>
      </c>
      <c r="G7" s="67" t="s">
        <v>66</v>
      </c>
      <c r="H7" s="33"/>
      <c r="I7" s="103" t="s">
        <v>64</v>
      </c>
      <c r="J7" s="123" t="s">
        <v>71</v>
      </c>
      <c r="K7" s="124"/>
      <c r="L7" s="103" t="s">
        <v>64</v>
      </c>
      <c r="M7" s="62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63" t="s">
        <v>5</v>
      </c>
      <c r="B8" s="143" t="s">
        <v>57</v>
      </c>
      <c r="C8" s="144"/>
      <c r="D8" s="136"/>
      <c r="E8" s="66" t="s">
        <v>18</v>
      </c>
      <c r="F8" s="70" t="s">
        <v>13</v>
      </c>
      <c r="G8" s="68">
        <v>45554</v>
      </c>
      <c r="H8" s="64" t="s">
        <v>36</v>
      </c>
      <c r="I8" s="104">
        <v>45554</v>
      </c>
      <c r="J8" s="125">
        <v>45636</v>
      </c>
      <c r="K8" s="126" t="s">
        <v>36</v>
      </c>
      <c r="L8" s="104">
        <v>45636</v>
      </c>
      <c r="M8" s="71" t="s">
        <v>75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73" customFormat="1" ht="25" customHeight="1" x14ac:dyDescent="0.5">
      <c r="A9" s="117">
        <v>1</v>
      </c>
      <c r="B9" s="145" t="s">
        <v>30</v>
      </c>
      <c r="C9" s="146"/>
      <c r="D9" s="137" t="s">
        <v>80</v>
      </c>
      <c r="E9" s="118">
        <v>0.25</v>
      </c>
      <c r="F9" s="56">
        <v>6.5</v>
      </c>
      <c r="G9" s="119">
        <v>6.75</v>
      </c>
      <c r="H9" s="120">
        <f t="shared" ref="H9" si="0">G9-F9</f>
        <v>0.25</v>
      </c>
      <c r="I9" s="122">
        <v>6.25</v>
      </c>
      <c r="J9" s="127">
        <v>6.25</v>
      </c>
      <c r="K9" s="120">
        <f t="shared" ref="K9:K21" si="1">J9-I9</f>
        <v>0</v>
      </c>
      <c r="L9" s="122"/>
      <c r="M9" s="76"/>
      <c r="N9" s="7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73" customFormat="1" ht="25" customHeight="1" x14ac:dyDescent="0.5">
      <c r="A10" s="59">
        <v>2</v>
      </c>
      <c r="B10" s="147" t="s">
        <v>40</v>
      </c>
      <c r="C10" s="148"/>
      <c r="D10" s="129" t="s">
        <v>81</v>
      </c>
      <c r="E10" s="85">
        <v>0.75</v>
      </c>
      <c r="F10" s="48">
        <v>26</v>
      </c>
      <c r="G10" s="74">
        <v>26.25</v>
      </c>
      <c r="H10" s="75">
        <f t="shared" ref="H10" si="2">G10-F10</f>
        <v>0.25</v>
      </c>
      <c r="I10" s="102">
        <v>22</v>
      </c>
      <c r="J10" s="128">
        <v>22</v>
      </c>
      <c r="K10" s="75">
        <f t="shared" si="1"/>
        <v>0</v>
      </c>
      <c r="L10" s="102"/>
      <c r="M10" s="76"/>
      <c r="N10" s="7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3" customFormat="1" ht="25" customHeight="1" x14ac:dyDescent="0.5">
      <c r="A11" s="59">
        <v>3</v>
      </c>
      <c r="B11" s="147" t="s">
        <v>31</v>
      </c>
      <c r="C11" s="148"/>
      <c r="D11" s="129" t="s">
        <v>82</v>
      </c>
      <c r="E11" s="85">
        <v>0.75</v>
      </c>
      <c r="F11" s="48">
        <v>27</v>
      </c>
      <c r="G11" s="74">
        <v>27</v>
      </c>
      <c r="H11" s="75">
        <f t="shared" ref="H11" si="3">G11-F11</f>
        <v>0</v>
      </c>
      <c r="I11" s="102">
        <v>25</v>
      </c>
      <c r="J11" s="128">
        <v>25</v>
      </c>
      <c r="K11" s="75">
        <f t="shared" si="1"/>
        <v>0</v>
      </c>
      <c r="L11" s="102"/>
      <c r="M11" s="76"/>
      <c r="N11" s="7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3" customFormat="1" ht="25" customHeight="1" x14ac:dyDescent="0.5">
      <c r="A12" s="109">
        <v>4</v>
      </c>
      <c r="B12" s="139" t="s">
        <v>32</v>
      </c>
      <c r="C12" s="140"/>
      <c r="D12" s="134" t="s">
        <v>83</v>
      </c>
      <c r="E12" s="111">
        <v>0.75</v>
      </c>
      <c r="F12" s="112">
        <v>20.5</v>
      </c>
      <c r="G12" s="113">
        <v>21</v>
      </c>
      <c r="H12" s="114">
        <f t="shared" ref="H12:H19" si="4">G12-F12</f>
        <v>0.5</v>
      </c>
      <c r="I12" s="115"/>
      <c r="J12" s="113">
        <v>19.5</v>
      </c>
      <c r="K12" s="114">
        <f>J12-F12</f>
        <v>-1</v>
      </c>
      <c r="L12" s="115">
        <v>19</v>
      </c>
      <c r="M12" s="108" t="s">
        <v>65</v>
      </c>
      <c r="N12" s="7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3" customFormat="1" ht="25" customHeight="1" x14ac:dyDescent="0.5">
      <c r="A13" s="109">
        <v>5</v>
      </c>
      <c r="B13" s="110" t="s">
        <v>14</v>
      </c>
      <c r="C13" s="110"/>
      <c r="D13" s="192" t="s">
        <v>84</v>
      </c>
      <c r="E13" s="106">
        <v>0.625</v>
      </c>
      <c r="F13" s="107">
        <v>26</v>
      </c>
      <c r="G13" s="113">
        <v>26.5</v>
      </c>
      <c r="H13" s="114">
        <f t="shared" si="4"/>
        <v>0.5</v>
      </c>
      <c r="I13" s="115"/>
      <c r="J13" s="113">
        <v>26.75</v>
      </c>
      <c r="K13" s="114">
        <f>J13-F13</f>
        <v>0.75</v>
      </c>
      <c r="L13" s="115"/>
      <c r="M13" s="108" t="s">
        <v>46</v>
      </c>
      <c r="N13" s="7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73" customFormat="1" ht="25" customHeight="1" x14ac:dyDescent="0.5">
      <c r="A14" s="109">
        <v>6</v>
      </c>
      <c r="B14" s="110" t="s">
        <v>39</v>
      </c>
      <c r="C14" s="110"/>
      <c r="D14" s="110" t="s">
        <v>85</v>
      </c>
      <c r="E14" s="111">
        <v>0.375</v>
      </c>
      <c r="F14" s="112">
        <v>11.5</v>
      </c>
      <c r="G14" s="113">
        <v>12</v>
      </c>
      <c r="H14" s="114">
        <f t="shared" si="4"/>
        <v>0.5</v>
      </c>
      <c r="I14" s="115">
        <v>11</v>
      </c>
      <c r="J14" s="113">
        <v>11.5</v>
      </c>
      <c r="K14" s="114">
        <f t="shared" si="1"/>
        <v>0.5</v>
      </c>
      <c r="L14" s="115"/>
      <c r="M14" s="108" t="s">
        <v>46</v>
      </c>
      <c r="N14" s="7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73" customFormat="1" ht="25" customHeight="1" x14ac:dyDescent="0.5">
      <c r="A15" s="109">
        <v>7</v>
      </c>
      <c r="B15" s="151" t="s">
        <v>43</v>
      </c>
      <c r="C15" s="151"/>
      <c r="D15" s="131" t="s">
        <v>86</v>
      </c>
      <c r="E15" s="111">
        <v>0.375</v>
      </c>
      <c r="F15" s="112">
        <v>11.75</v>
      </c>
      <c r="G15" s="113">
        <v>11.75</v>
      </c>
      <c r="H15" s="114">
        <f t="shared" si="4"/>
        <v>0</v>
      </c>
      <c r="I15" s="115">
        <v>11</v>
      </c>
      <c r="J15" s="113">
        <v>11</v>
      </c>
      <c r="K15" s="114">
        <f t="shared" si="1"/>
        <v>0</v>
      </c>
      <c r="L15" s="115">
        <v>10.5</v>
      </c>
      <c r="M15" s="108" t="s">
        <v>65</v>
      </c>
      <c r="N15" s="7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73" customFormat="1" ht="25" customHeight="1" x14ac:dyDescent="0.5">
      <c r="A16" s="109">
        <v>8</v>
      </c>
      <c r="B16" s="110" t="s">
        <v>17</v>
      </c>
      <c r="C16" s="110"/>
      <c r="D16" s="110" t="s">
        <v>87</v>
      </c>
      <c r="E16" s="111">
        <v>0.625</v>
      </c>
      <c r="F16" s="112">
        <v>22.5</v>
      </c>
      <c r="G16" s="113">
        <v>22.75</v>
      </c>
      <c r="H16" s="114">
        <f t="shared" si="4"/>
        <v>0.25</v>
      </c>
      <c r="I16" s="115"/>
      <c r="J16" s="113">
        <v>23.5</v>
      </c>
      <c r="K16" s="114">
        <f t="shared" ref="K16:K17" si="5">J16-F16</f>
        <v>1</v>
      </c>
      <c r="L16" s="115"/>
      <c r="M16" s="108" t="s">
        <v>46</v>
      </c>
      <c r="N16" s="7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73" customFormat="1" ht="25" customHeight="1" x14ac:dyDescent="0.5">
      <c r="A17" s="109">
        <v>9</v>
      </c>
      <c r="B17" s="110" t="s">
        <v>58</v>
      </c>
      <c r="C17" s="110"/>
      <c r="D17" s="110" t="s">
        <v>88</v>
      </c>
      <c r="E17" s="111">
        <v>0.625</v>
      </c>
      <c r="F17" s="112">
        <v>22.5</v>
      </c>
      <c r="G17" s="113">
        <v>23</v>
      </c>
      <c r="H17" s="114">
        <f t="shared" ref="H17" si="6">G17-F17</f>
        <v>0.5</v>
      </c>
      <c r="I17" s="115"/>
      <c r="J17" s="113">
        <v>23.25</v>
      </c>
      <c r="K17" s="114">
        <f t="shared" si="5"/>
        <v>0.75</v>
      </c>
      <c r="L17" s="115"/>
      <c r="M17" s="108" t="s">
        <v>46</v>
      </c>
      <c r="N17" s="7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73" customFormat="1" ht="25" customHeight="1" x14ac:dyDescent="0.5">
      <c r="A18" s="59">
        <v>10</v>
      </c>
      <c r="B18" s="105" t="s">
        <v>55</v>
      </c>
      <c r="C18" s="105"/>
      <c r="D18" s="105" t="s">
        <v>89</v>
      </c>
      <c r="E18" s="85">
        <v>0.25</v>
      </c>
      <c r="F18" s="48">
        <v>3.5</v>
      </c>
      <c r="G18" s="74">
        <v>3.5</v>
      </c>
      <c r="H18" s="75">
        <f t="shared" si="4"/>
        <v>0</v>
      </c>
      <c r="I18" s="102">
        <v>3.75</v>
      </c>
      <c r="J18" s="128">
        <v>3.625</v>
      </c>
      <c r="K18" s="75">
        <f t="shared" si="1"/>
        <v>-0.125</v>
      </c>
      <c r="L18" s="102"/>
      <c r="M18" s="76"/>
      <c r="N18" s="7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3" customFormat="1" ht="25" customHeight="1" x14ac:dyDescent="0.5">
      <c r="A19" s="109">
        <v>11</v>
      </c>
      <c r="B19" s="152" t="s">
        <v>48</v>
      </c>
      <c r="C19" s="152"/>
      <c r="D19" s="132" t="s">
        <v>90</v>
      </c>
      <c r="E19" s="111">
        <v>0.125</v>
      </c>
      <c r="F19" s="112">
        <v>1.5</v>
      </c>
      <c r="G19" s="113">
        <v>2.75</v>
      </c>
      <c r="H19" s="114">
        <f t="shared" si="4"/>
        <v>1.25</v>
      </c>
      <c r="I19" s="115">
        <v>2.75</v>
      </c>
      <c r="J19" s="113">
        <v>3</v>
      </c>
      <c r="K19" s="114">
        <f t="shared" si="1"/>
        <v>0.25</v>
      </c>
      <c r="L19" s="115"/>
      <c r="M19" s="108" t="s">
        <v>46</v>
      </c>
      <c r="N19" s="7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73" customFormat="1" ht="25" customHeight="1" x14ac:dyDescent="0.5">
      <c r="A20" s="109">
        <v>12</v>
      </c>
      <c r="B20" s="151" t="s">
        <v>49</v>
      </c>
      <c r="C20" s="151"/>
      <c r="D20" s="193" t="s">
        <v>91</v>
      </c>
      <c r="E20" s="106">
        <v>0.125</v>
      </c>
      <c r="F20" s="107">
        <v>1.5</v>
      </c>
      <c r="G20" s="113">
        <v>2.75</v>
      </c>
      <c r="H20" s="114">
        <f t="shared" ref="H20" si="7">G20-F20</f>
        <v>1.25</v>
      </c>
      <c r="I20" s="115">
        <v>2.75</v>
      </c>
      <c r="J20" s="113">
        <v>3</v>
      </c>
      <c r="K20" s="114">
        <f t="shared" si="1"/>
        <v>0.25</v>
      </c>
      <c r="L20" s="115"/>
      <c r="M20" s="108" t="s">
        <v>46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73" customFormat="1" ht="25" customHeight="1" x14ac:dyDescent="0.5">
      <c r="A21" s="109">
        <v>13</v>
      </c>
      <c r="B21" s="152" t="s">
        <v>44</v>
      </c>
      <c r="C21" s="152"/>
      <c r="D21" s="132" t="s">
        <v>92</v>
      </c>
      <c r="E21" s="111">
        <v>0.125</v>
      </c>
      <c r="F21" s="112">
        <v>1</v>
      </c>
      <c r="G21" s="113">
        <v>1.5</v>
      </c>
      <c r="H21" s="114">
        <f t="shared" ref="H21" si="8">G21-F21</f>
        <v>0.5</v>
      </c>
      <c r="I21" s="115">
        <v>1.5</v>
      </c>
      <c r="J21" s="113">
        <v>1.75</v>
      </c>
      <c r="K21" s="114">
        <f t="shared" si="1"/>
        <v>0.25</v>
      </c>
      <c r="L21" s="115">
        <v>1.75</v>
      </c>
      <c r="M21" s="108" t="s">
        <v>65</v>
      </c>
      <c r="N21" s="7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73" customFormat="1" ht="25" customHeight="1" x14ac:dyDescent="0.5">
      <c r="A22" s="109">
        <v>14</v>
      </c>
      <c r="B22" s="149" t="s">
        <v>15</v>
      </c>
      <c r="C22" s="150"/>
      <c r="D22" s="130" t="s">
        <v>93</v>
      </c>
      <c r="E22" s="111">
        <v>0.125</v>
      </c>
      <c r="F22" s="112">
        <v>4.25</v>
      </c>
      <c r="G22" s="113">
        <v>4.25</v>
      </c>
      <c r="H22" s="114">
        <f>G22-F22</f>
        <v>0</v>
      </c>
      <c r="I22" s="115">
        <v>3.75</v>
      </c>
      <c r="J22" s="113">
        <v>4.25</v>
      </c>
      <c r="K22" s="114">
        <f>J22-I22</f>
        <v>0.5</v>
      </c>
      <c r="L22" s="115">
        <v>4.25</v>
      </c>
      <c r="M22" s="108" t="s">
        <v>65</v>
      </c>
      <c r="N22" s="7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73" customFormat="1" ht="25" customHeight="1" x14ac:dyDescent="0.5">
      <c r="A23" s="109">
        <v>15</v>
      </c>
      <c r="B23" s="149" t="s">
        <v>16</v>
      </c>
      <c r="C23" s="150"/>
      <c r="D23" s="130" t="s">
        <v>94</v>
      </c>
      <c r="E23" s="111">
        <v>0.125</v>
      </c>
      <c r="F23" s="112">
        <v>1</v>
      </c>
      <c r="G23" s="113">
        <v>1</v>
      </c>
      <c r="H23" s="114">
        <f>G23-F23</f>
        <v>0</v>
      </c>
      <c r="I23" s="115">
        <v>1.5</v>
      </c>
      <c r="J23" s="113">
        <v>0.75</v>
      </c>
      <c r="K23" s="114">
        <f>J23-I23</f>
        <v>-0.75</v>
      </c>
      <c r="L23" s="115">
        <v>1</v>
      </c>
      <c r="M23" s="108" t="s">
        <v>65</v>
      </c>
      <c r="N23" s="7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73" customFormat="1" ht="25" customHeight="1" x14ac:dyDescent="0.5">
      <c r="A24" s="109">
        <v>16</v>
      </c>
      <c r="B24" s="151" t="s">
        <v>50</v>
      </c>
      <c r="C24" s="151"/>
      <c r="D24" s="131" t="s">
        <v>95</v>
      </c>
      <c r="E24" s="116">
        <v>0.25</v>
      </c>
      <c r="F24" s="115">
        <v>9.75</v>
      </c>
      <c r="G24" s="113">
        <v>9.75</v>
      </c>
      <c r="H24" s="114">
        <f t="shared" ref="H24:H27" si="9">G24-F24</f>
        <v>0</v>
      </c>
      <c r="I24" s="115">
        <v>9.25</v>
      </c>
      <c r="J24" s="113">
        <v>9.375</v>
      </c>
      <c r="K24" s="114">
        <f t="shared" ref="K24:K27" si="10">J24-I24</f>
        <v>0.125</v>
      </c>
      <c r="L24" s="115">
        <v>9</v>
      </c>
      <c r="M24" s="108" t="s">
        <v>65</v>
      </c>
      <c r="N24" s="7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73" customFormat="1" ht="25" customHeight="1" x14ac:dyDescent="0.5">
      <c r="A25" s="59">
        <v>17</v>
      </c>
      <c r="B25" s="153" t="s">
        <v>51</v>
      </c>
      <c r="C25" s="153"/>
      <c r="D25" s="133" t="s">
        <v>96</v>
      </c>
      <c r="E25" s="121">
        <v>0.25</v>
      </c>
      <c r="F25" s="91">
        <v>7.25</v>
      </c>
      <c r="G25" s="74">
        <v>7.125</v>
      </c>
      <c r="H25" s="75">
        <f t="shared" si="9"/>
        <v>-0.125</v>
      </c>
      <c r="I25" s="102">
        <v>7</v>
      </c>
      <c r="J25" s="128">
        <v>7</v>
      </c>
      <c r="K25" s="75">
        <f t="shared" si="10"/>
        <v>0</v>
      </c>
      <c r="L25" s="102"/>
      <c r="M25" s="76"/>
      <c r="N25" s="7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73" customFormat="1" ht="25" customHeight="1" x14ac:dyDescent="0.5">
      <c r="A26" s="109">
        <v>18</v>
      </c>
      <c r="B26" s="151" t="s">
        <v>52</v>
      </c>
      <c r="C26" s="151"/>
      <c r="D26" s="131" t="s">
        <v>97</v>
      </c>
      <c r="E26" s="116">
        <v>0.25</v>
      </c>
      <c r="F26" s="115">
        <v>5.25</v>
      </c>
      <c r="G26" s="113">
        <v>5</v>
      </c>
      <c r="H26" s="114">
        <f t="shared" si="9"/>
        <v>-0.25</v>
      </c>
      <c r="I26" s="115"/>
      <c r="J26" s="113">
        <v>5</v>
      </c>
      <c r="K26" s="114">
        <f>J26-F26</f>
        <v>-0.25</v>
      </c>
      <c r="L26" s="115"/>
      <c r="M26" s="108" t="s">
        <v>46</v>
      </c>
      <c r="N26" s="7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73" customFormat="1" ht="25" customHeight="1" x14ac:dyDescent="0.5">
      <c r="A27" s="59">
        <v>19</v>
      </c>
      <c r="B27" s="105" t="s">
        <v>53</v>
      </c>
      <c r="C27" s="105"/>
      <c r="D27" s="105" t="s">
        <v>98</v>
      </c>
      <c r="E27" s="121">
        <v>0.5</v>
      </c>
      <c r="F27" s="91">
        <v>24</v>
      </c>
      <c r="G27" s="74">
        <v>23</v>
      </c>
      <c r="H27" s="75">
        <f t="shared" si="9"/>
        <v>-1</v>
      </c>
      <c r="I27" s="102">
        <v>22</v>
      </c>
      <c r="J27" s="128">
        <v>22</v>
      </c>
      <c r="K27" s="75">
        <f t="shared" si="10"/>
        <v>0</v>
      </c>
      <c r="L27" s="102"/>
      <c r="M27" s="76"/>
      <c r="N27" s="72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73" customFormat="1" ht="20.5" hidden="1" customHeight="1" x14ac:dyDescent="0.5">
      <c r="A28" s="59">
        <v>15</v>
      </c>
      <c r="B28" s="147" t="s">
        <v>45</v>
      </c>
      <c r="C28" s="148"/>
      <c r="D28" s="129"/>
      <c r="E28" s="85">
        <v>0.125</v>
      </c>
      <c r="F28" s="48">
        <v>8.75</v>
      </c>
      <c r="G28" s="74"/>
      <c r="H28" s="75">
        <f>G28-F28</f>
        <v>-8.75</v>
      </c>
      <c r="I28" s="102"/>
      <c r="J28" s="74"/>
      <c r="K28" s="75">
        <f>J28-I28</f>
        <v>0</v>
      </c>
      <c r="L28" s="102"/>
      <c r="M28" s="76"/>
      <c r="N28" s="7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9" customHeight="1" x14ac:dyDescent="0.35">
      <c r="A29" s="5"/>
      <c r="B29" s="96" t="s">
        <v>69</v>
      </c>
      <c r="C29" s="5"/>
      <c r="D29" s="5"/>
      <c r="E29" s="8"/>
      <c r="F29" s="8"/>
      <c r="G29" s="8"/>
      <c r="H29" s="8"/>
      <c r="I29" s="8"/>
      <c r="J29" s="8"/>
      <c r="K29" s="8"/>
      <c r="L29" s="8"/>
      <c r="M29" s="97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7" ht="19" customHeight="1" x14ac:dyDescent="0.35">
      <c r="A30" s="6">
        <v>1</v>
      </c>
      <c r="B30" s="98" t="s">
        <v>60</v>
      </c>
      <c r="C30" s="5"/>
      <c r="D30" s="5"/>
      <c r="E30" s="8"/>
      <c r="F30" s="11"/>
      <c r="G30" s="8"/>
      <c r="H30" s="8"/>
      <c r="I30" s="8"/>
      <c r="J30" s="8"/>
      <c r="K30" s="8"/>
      <c r="L30" s="8"/>
      <c r="M30" s="97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7" ht="19" customHeight="1" x14ac:dyDescent="0.35">
      <c r="A31" s="6">
        <v>2</v>
      </c>
      <c r="B31" s="98" t="s">
        <v>70</v>
      </c>
      <c r="C31" s="5"/>
      <c r="D31" s="5"/>
      <c r="E31" s="8"/>
      <c r="F31" s="11"/>
      <c r="G31" s="8"/>
      <c r="H31" s="8"/>
      <c r="I31" s="8"/>
      <c r="J31" s="8"/>
      <c r="K31" s="8"/>
      <c r="L31" s="8"/>
      <c r="M31" s="97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7" ht="19" customHeight="1" x14ac:dyDescent="0.35">
      <c r="A32" s="6">
        <v>3</v>
      </c>
      <c r="B32" s="99" t="s">
        <v>62</v>
      </c>
      <c r="C32" s="5"/>
      <c r="D32" s="5"/>
      <c r="E32" s="8"/>
      <c r="F32" s="11"/>
      <c r="G32" s="8"/>
      <c r="H32" s="8"/>
      <c r="I32" s="8"/>
      <c r="J32" s="8"/>
      <c r="K32" s="8"/>
      <c r="L32" s="8"/>
      <c r="M32" s="97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0" ht="19" customHeight="1" x14ac:dyDescent="0.35">
      <c r="A33" s="6">
        <v>4</v>
      </c>
      <c r="B33" s="98" t="s">
        <v>68</v>
      </c>
      <c r="C33" s="5"/>
      <c r="D33" s="5"/>
      <c r="E33" s="8"/>
      <c r="F33" s="11"/>
      <c r="G33" s="8"/>
      <c r="H33" s="8"/>
      <c r="I33" s="8"/>
      <c r="J33" s="8"/>
      <c r="K33" s="8"/>
      <c r="L33" s="8"/>
      <c r="M33" s="97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0" ht="19" customHeight="1" x14ac:dyDescent="0.35">
      <c r="A34" s="5"/>
      <c r="B34" s="84" t="s">
        <v>73</v>
      </c>
      <c r="C34" s="5"/>
      <c r="D34" s="5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9" customHeight="1" x14ac:dyDescent="0.35">
      <c r="A35" s="6">
        <v>1</v>
      </c>
      <c r="B35" s="98" t="s">
        <v>60</v>
      </c>
      <c r="C35" s="5"/>
      <c r="D35" s="5"/>
      <c r="E35" s="8"/>
      <c r="F35" s="11"/>
      <c r="G35" s="8"/>
      <c r="H35" s="8"/>
      <c r="I35" s="8"/>
      <c r="J35" s="8"/>
      <c r="K35" s="8"/>
      <c r="L35" s="8"/>
      <c r="M35" s="97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0" ht="19" customHeight="1" x14ac:dyDescent="0.35">
      <c r="A36" s="6">
        <v>2</v>
      </c>
      <c r="B36" s="98" t="s">
        <v>76</v>
      </c>
      <c r="C36" s="5"/>
      <c r="D36" s="5"/>
      <c r="E36" s="8"/>
      <c r="F36" s="11"/>
      <c r="G36" s="8"/>
      <c r="H36" s="8"/>
      <c r="I36" s="8"/>
      <c r="J36" s="8"/>
      <c r="K36" s="8"/>
      <c r="L36" s="8"/>
      <c r="M36" s="97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0" ht="19" customHeight="1" x14ac:dyDescent="0.35">
      <c r="A37" s="6">
        <v>3</v>
      </c>
      <c r="B37" s="98" t="s">
        <v>77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97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0" ht="19" customHeight="1" x14ac:dyDescent="0.35">
      <c r="A38" s="6">
        <v>4</v>
      </c>
      <c r="B38" s="98" t="s">
        <v>78</v>
      </c>
      <c r="C38" s="5"/>
      <c r="D38" s="5"/>
      <c r="E38" s="8"/>
      <c r="F38" s="11"/>
      <c r="G38" s="8"/>
      <c r="H38" s="8"/>
      <c r="I38" s="8"/>
      <c r="J38" s="8"/>
      <c r="K38" s="8"/>
      <c r="L38" s="8"/>
      <c r="M38" s="97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0" ht="19" customHeight="1" x14ac:dyDescent="0.35">
      <c r="A39" s="6">
        <v>5</v>
      </c>
      <c r="B39" s="99" t="s">
        <v>62</v>
      </c>
      <c r="C39" s="5"/>
      <c r="D39" s="5"/>
      <c r="E39" s="8"/>
      <c r="F39" s="11"/>
      <c r="G39" s="8"/>
      <c r="H39" s="8"/>
      <c r="I39" s="8"/>
      <c r="J39" s="8"/>
      <c r="K39" s="8"/>
      <c r="L39" s="8"/>
      <c r="M39" s="97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0" ht="19" customHeight="1" x14ac:dyDescent="0.35">
      <c r="A40" s="6">
        <v>6</v>
      </c>
      <c r="B40" s="98" t="s">
        <v>74</v>
      </c>
      <c r="C40" s="5"/>
      <c r="D40" s="5"/>
      <c r="E40" s="8"/>
      <c r="F40" s="11"/>
      <c r="G40" s="8"/>
      <c r="H40" s="8"/>
      <c r="I40" s="8"/>
      <c r="J40" s="8"/>
      <c r="K40" s="8"/>
      <c r="L40" s="8"/>
      <c r="M40" s="97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0" ht="19" customHeight="1" x14ac:dyDescent="0.35">
      <c r="A41" s="5"/>
      <c r="B41" s="83"/>
      <c r="C41" s="5"/>
      <c r="D41" s="5"/>
      <c r="E41" s="8"/>
      <c r="F41" s="11"/>
      <c r="G41" s="8"/>
      <c r="H41" s="8"/>
      <c r="I41" s="8"/>
      <c r="J41" s="8"/>
      <c r="K41" s="8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30" ht="19" customHeight="1" x14ac:dyDescent="0.35">
      <c r="A42" s="5"/>
      <c r="B42" s="96"/>
      <c r="C42" s="29"/>
      <c r="D42" s="29"/>
      <c r="E42" s="8"/>
      <c r="F42" s="11"/>
      <c r="G42" s="8"/>
      <c r="H42" s="8"/>
      <c r="I42" s="8"/>
      <c r="J42" s="8"/>
      <c r="K42" s="8"/>
      <c r="L42" s="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30" ht="19" customHeight="1" x14ac:dyDescent="0.35">
      <c r="A43" s="5"/>
      <c r="B43" s="98"/>
      <c r="C43" s="5"/>
      <c r="D43" s="5"/>
      <c r="E43" s="8"/>
      <c r="F43" s="100"/>
      <c r="G43" s="8"/>
      <c r="H43" s="8"/>
      <c r="I43" s="8"/>
      <c r="J43" s="8"/>
      <c r="K43" s="8"/>
      <c r="L43" s="8"/>
      <c r="M43" s="5"/>
      <c r="N43" s="5"/>
      <c r="O43" s="5"/>
      <c r="P43" s="5"/>
      <c r="Q43" s="5"/>
      <c r="R43" s="5"/>
      <c r="S43" s="5"/>
      <c r="T43" s="5"/>
      <c r="U43" s="5"/>
    </row>
    <row r="44" spans="1:30" ht="19" customHeight="1" x14ac:dyDescent="0.35">
      <c r="A44" s="5"/>
      <c r="B44" s="98"/>
      <c r="C44" s="5"/>
      <c r="D44" s="5"/>
      <c r="E44" s="8"/>
      <c r="F44" s="100"/>
      <c r="G44" s="8"/>
      <c r="H44" s="8"/>
      <c r="I44" s="8"/>
      <c r="J44" s="8"/>
      <c r="K44" s="8"/>
      <c r="L44" s="8"/>
      <c r="M44" s="5"/>
      <c r="N44" s="5"/>
      <c r="O44" s="5"/>
      <c r="P44" s="5"/>
      <c r="Q44" s="5"/>
      <c r="R44" s="5"/>
      <c r="S44" s="5"/>
      <c r="T44" s="5"/>
      <c r="U44" s="5"/>
    </row>
    <row r="45" spans="1:30" ht="19" customHeight="1" x14ac:dyDescent="0.35">
      <c r="A45" s="5"/>
      <c r="B45" s="98"/>
      <c r="C45" s="5"/>
      <c r="D45" s="5"/>
      <c r="E45" s="8"/>
      <c r="F45" s="100"/>
      <c r="G45" s="8"/>
      <c r="H45" s="8"/>
      <c r="I45" s="8"/>
      <c r="J45" s="8"/>
      <c r="K45" s="8"/>
      <c r="L45" s="8"/>
      <c r="M45" s="5"/>
      <c r="N45" s="5"/>
      <c r="O45" s="5"/>
      <c r="P45" s="5"/>
      <c r="Q45" s="5"/>
      <c r="R45" s="5"/>
      <c r="S45" s="5"/>
      <c r="T45" s="5"/>
      <c r="U45" s="5"/>
    </row>
    <row r="46" spans="1:30" ht="19" customHeight="1" x14ac:dyDescent="0.35">
      <c r="A46" s="5"/>
      <c r="B46" s="83"/>
      <c r="C46" s="5"/>
      <c r="D46" s="5"/>
      <c r="E46" s="8"/>
      <c r="F46" s="11"/>
      <c r="G46" s="8"/>
      <c r="H46" s="8"/>
      <c r="I46" s="8"/>
      <c r="J46" s="8"/>
      <c r="K46" s="8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30" ht="19" customHeight="1" x14ac:dyDescent="0.35">
      <c r="A47" s="5"/>
      <c r="B47" s="83"/>
      <c r="C47" s="5"/>
      <c r="D47" s="5"/>
      <c r="E47" s="8"/>
      <c r="F47" s="11"/>
      <c r="G47" s="8"/>
      <c r="H47" s="8"/>
      <c r="I47" s="8"/>
      <c r="J47" s="8"/>
      <c r="K47" s="8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30" ht="19" customHeight="1" x14ac:dyDescent="0.35">
      <c r="A48" s="5"/>
      <c r="B48" s="95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9" customHeight="1" x14ac:dyDescent="0.35">
      <c r="A49" s="5"/>
      <c r="B49" s="83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9" customHeight="1" x14ac:dyDescent="0.35">
      <c r="A50" s="5"/>
      <c r="B50" s="83"/>
      <c r="C50" s="5"/>
      <c r="D50" s="5"/>
      <c r="E50" s="8"/>
      <c r="F50" s="11"/>
      <c r="G50" s="8"/>
      <c r="H50" s="8"/>
      <c r="I50" s="8"/>
      <c r="J50" s="8"/>
      <c r="K50" s="8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9" customHeight="1" x14ac:dyDescent="0.35">
      <c r="A51" s="5"/>
      <c r="B51" s="83"/>
      <c r="C51" s="5"/>
      <c r="D51" s="5"/>
      <c r="E51" s="8"/>
      <c r="F51" s="11"/>
      <c r="G51" s="8"/>
      <c r="H51" s="8"/>
      <c r="I51" s="8"/>
      <c r="J51" s="8"/>
      <c r="K51" s="8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9" customHeight="1" x14ac:dyDescent="0.35">
      <c r="A53" s="5"/>
      <c r="B53" s="29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29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29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29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29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29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29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29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29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29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29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8"/>
      <c r="L844" s="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8"/>
      <c r="L845" s="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8"/>
      <c r="K846" s="8"/>
      <c r="L846" s="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8"/>
      <c r="K847" s="8"/>
      <c r="L847" s="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8"/>
      <c r="K848" s="8"/>
      <c r="L848" s="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9" customHeight="1" x14ac:dyDescent="0.35">
      <c r="A849" s="5"/>
      <c r="B849" s="5"/>
      <c r="C849" s="5"/>
      <c r="D849" s="5"/>
      <c r="E849" s="8"/>
      <c r="F849" s="11"/>
      <c r="G849" s="8"/>
      <c r="H849" s="8"/>
      <c r="I849" s="8"/>
      <c r="J849" s="8"/>
      <c r="K849" s="8"/>
      <c r="L849" s="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9" customHeight="1" x14ac:dyDescent="0.35">
      <c r="A850" s="5"/>
      <c r="B850" s="5"/>
      <c r="C850" s="5"/>
      <c r="D850" s="5"/>
      <c r="E850" s="8"/>
      <c r="F850" s="11"/>
      <c r="G850" s="8"/>
      <c r="H850" s="8"/>
      <c r="I850" s="8"/>
      <c r="J850" s="8"/>
      <c r="K850" s="8"/>
      <c r="L850" s="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9" customHeight="1" x14ac:dyDescent="0.35">
      <c r="A851" s="5"/>
      <c r="B851" s="5"/>
      <c r="C851" s="5"/>
      <c r="D851" s="5"/>
      <c r="E851" s="8"/>
      <c r="F851" s="11"/>
      <c r="G851" s="8"/>
      <c r="H851" s="8"/>
      <c r="I851" s="8"/>
      <c r="J851" s="8"/>
      <c r="K851" s="8"/>
      <c r="L851" s="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9" customHeight="1" x14ac:dyDescent="0.35">
      <c r="A852" s="5"/>
      <c r="B852" s="5"/>
      <c r="C852" s="5"/>
      <c r="D852" s="5"/>
      <c r="E852" s="8"/>
      <c r="F852" s="11"/>
      <c r="G852" s="8"/>
      <c r="H852" s="8"/>
      <c r="I852" s="8"/>
      <c r="J852" s="8"/>
      <c r="K852" s="8"/>
      <c r="L852" s="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9" customHeight="1" x14ac:dyDescent="0.35">
      <c r="A853" s="5"/>
      <c r="B853" s="5"/>
      <c r="C853" s="5"/>
      <c r="D853" s="5"/>
      <c r="E853" s="8"/>
      <c r="F853" s="11"/>
      <c r="G853" s="8"/>
      <c r="H853" s="8"/>
      <c r="I853" s="8"/>
      <c r="J853" s="8"/>
      <c r="K853" s="8"/>
      <c r="L853" s="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9" customHeight="1" x14ac:dyDescent="0.35">
      <c r="A854" s="5"/>
      <c r="B854" s="5"/>
      <c r="C854" s="5"/>
      <c r="D854" s="5"/>
      <c r="E854" s="8"/>
      <c r="F854" s="11"/>
      <c r="G854" s="8"/>
      <c r="H854" s="8"/>
      <c r="I854" s="8"/>
      <c r="J854" s="8"/>
      <c r="K854" s="8"/>
      <c r="L854" s="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9" customHeight="1" x14ac:dyDescent="0.35">
      <c r="A855" s="5"/>
      <c r="B855" s="5"/>
      <c r="C855" s="5"/>
      <c r="D855" s="5"/>
      <c r="E855" s="8"/>
      <c r="F855" s="11"/>
      <c r="G855" s="8"/>
      <c r="H855" s="8"/>
      <c r="I855" s="8"/>
      <c r="J855" s="8"/>
      <c r="K855" s="8"/>
      <c r="L855" s="8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9" customHeight="1" x14ac:dyDescent="0.35">
      <c r="A856" s="5"/>
      <c r="B856" s="5"/>
      <c r="C856" s="5"/>
      <c r="D856" s="5"/>
      <c r="E856" s="8"/>
      <c r="F856" s="11"/>
      <c r="G856" s="8"/>
      <c r="H856" s="8"/>
      <c r="I856" s="8"/>
      <c r="J856" s="8"/>
      <c r="K856" s="8"/>
      <c r="L856" s="8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</sheetData>
  <mergeCells count="23">
    <mergeCell ref="A1:B1"/>
    <mergeCell ref="F1:H2"/>
    <mergeCell ref="A2:B2"/>
    <mergeCell ref="A4:B4"/>
    <mergeCell ref="A6:B6"/>
    <mergeCell ref="A5:B5"/>
    <mergeCell ref="A3:B3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B12:C12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5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4" t="s">
        <v>0</v>
      </c>
      <c r="B1" s="154"/>
      <c r="C1" s="86">
        <f>COMMENTS!C1</f>
        <v>118583</v>
      </c>
      <c r="E1" s="173"/>
      <c r="F1" s="155"/>
      <c r="G1" s="155"/>
      <c r="H1" s="16"/>
    </row>
    <row r="2" spans="1:22" ht="24.75" customHeight="1" thickBot="1" x14ac:dyDescent="0.55000000000000004">
      <c r="A2" s="154" t="s">
        <v>1</v>
      </c>
      <c r="B2" s="154"/>
      <c r="C2" s="1" t="str">
        <f>COMMENTS!C2</f>
        <v>THERMAL LINED FLEECE ZIP</v>
      </c>
      <c r="E2" s="174"/>
      <c r="F2" s="156"/>
      <c r="G2" s="156"/>
      <c r="H2" s="17"/>
    </row>
    <row r="3" spans="1:22" ht="22.75" customHeight="1" thickBot="1" x14ac:dyDescent="0.55000000000000004">
      <c r="A3" s="154" t="s">
        <v>2</v>
      </c>
      <c r="B3" s="15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9" t="s">
        <v>3</v>
      </c>
      <c r="B4" s="159"/>
      <c r="C4" s="15" t="s">
        <v>13</v>
      </c>
      <c r="E4" s="87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2" t="s">
        <v>7</v>
      </c>
      <c r="C6" s="16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4"/>
      <c r="B7" s="165"/>
      <c r="C7" s="165"/>
      <c r="D7" s="165"/>
      <c r="E7" s="165"/>
      <c r="F7" s="165"/>
      <c r="G7" s="165"/>
      <c r="H7" s="16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7"/>
      <c r="B8" s="168"/>
      <c r="C8" s="168"/>
      <c r="D8" s="168"/>
      <c r="E8" s="168"/>
      <c r="F8" s="168"/>
      <c r="G8" s="168"/>
      <c r="H8" s="16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7"/>
      <c r="B9" s="168"/>
      <c r="C9" s="168"/>
      <c r="D9" s="168"/>
      <c r="E9" s="168"/>
      <c r="F9" s="168"/>
      <c r="G9" s="168"/>
      <c r="H9" s="16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7"/>
      <c r="B10" s="168"/>
      <c r="C10" s="168"/>
      <c r="D10" s="168"/>
      <c r="E10" s="168"/>
      <c r="F10" s="168"/>
      <c r="G10" s="168"/>
      <c r="H10" s="16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7"/>
      <c r="B11" s="168"/>
      <c r="C11" s="168"/>
      <c r="D11" s="168"/>
      <c r="E11" s="168"/>
      <c r="F11" s="168"/>
      <c r="G11" s="168"/>
      <c r="H11" s="16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7"/>
      <c r="B12" s="168"/>
      <c r="C12" s="168"/>
      <c r="D12" s="168"/>
      <c r="E12" s="168"/>
      <c r="F12" s="168"/>
      <c r="G12" s="168"/>
      <c r="H12" s="16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7"/>
      <c r="B13" s="168"/>
      <c r="C13" s="168"/>
      <c r="D13" s="168"/>
      <c r="E13" s="168"/>
      <c r="F13" s="168"/>
      <c r="G13" s="168"/>
      <c r="H13" s="16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7"/>
      <c r="B14" s="168"/>
      <c r="C14" s="168"/>
      <c r="D14" s="168"/>
      <c r="E14" s="168"/>
      <c r="F14" s="168"/>
      <c r="G14" s="168"/>
      <c r="H14" s="16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7"/>
      <c r="B15" s="168"/>
      <c r="C15" s="168"/>
      <c r="D15" s="168"/>
      <c r="E15" s="168"/>
      <c r="F15" s="168"/>
      <c r="G15" s="168"/>
      <c r="H15" s="16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7"/>
      <c r="B16" s="168"/>
      <c r="C16" s="168"/>
      <c r="D16" s="168"/>
      <c r="E16" s="168"/>
      <c r="F16" s="168"/>
      <c r="G16" s="168"/>
      <c r="H16" s="16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7"/>
      <c r="B17" s="168"/>
      <c r="C17" s="168"/>
      <c r="D17" s="168"/>
      <c r="E17" s="168"/>
      <c r="F17" s="168"/>
      <c r="G17" s="168"/>
      <c r="H17" s="16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7"/>
      <c r="B18" s="168"/>
      <c r="C18" s="168"/>
      <c r="D18" s="168"/>
      <c r="E18" s="168"/>
      <c r="F18" s="168"/>
      <c r="G18" s="168"/>
      <c r="H18" s="16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7"/>
      <c r="B19" s="168"/>
      <c r="C19" s="168"/>
      <c r="D19" s="168"/>
      <c r="E19" s="168"/>
      <c r="F19" s="168"/>
      <c r="G19" s="168"/>
      <c r="H19" s="16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7"/>
      <c r="B20" s="168"/>
      <c r="C20" s="168"/>
      <c r="D20" s="168"/>
      <c r="E20" s="168"/>
      <c r="F20" s="168"/>
      <c r="G20" s="168"/>
      <c r="H20" s="16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7"/>
      <c r="B21" s="168"/>
      <c r="C21" s="168"/>
      <c r="D21" s="168"/>
      <c r="E21" s="168"/>
      <c r="F21" s="168"/>
      <c r="G21" s="168"/>
      <c r="H21" s="16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7"/>
      <c r="B22" s="168"/>
      <c r="C22" s="168"/>
      <c r="D22" s="168"/>
      <c r="E22" s="168"/>
      <c r="F22" s="168"/>
      <c r="G22" s="168"/>
      <c r="H22" s="16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7"/>
      <c r="B23" s="168"/>
      <c r="C23" s="168"/>
      <c r="D23" s="168"/>
      <c r="E23" s="168"/>
      <c r="F23" s="168"/>
      <c r="G23" s="168"/>
      <c r="H23" s="16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7"/>
      <c r="B24" s="168"/>
      <c r="C24" s="168"/>
      <c r="D24" s="168"/>
      <c r="E24" s="168"/>
      <c r="F24" s="168"/>
      <c r="G24" s="168"/>
      <c r="H24" s="16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7"/>
      <c r="B25" s="168"/>
      <c r="C25" s="168"/>
      <c r="D25" s="168"/>
      <c r="E25" s="168"/>
      <c r="F25" s="168"/>
      <c r="G25" s="168"/>
      <c r="H25" s="16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7"/>
      <c r="B26" s="168"/>
      <c r="C26" s="168"/>
      <c r="D26" s="168"/>
      <c r="E26" s="168"/>
      <c r="F26" s="168"/>
      <c r="G26" s="168"/>
      <c r="H26" s="16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7"/>
      <c r="B27" s="168"/>
      <c r="C27" s="168"/>
      <c r="D27" s="168"/>
      <c r="E27" s="168"/>
      <c r="F27" s="168"/>
      <c r="G27" s="168"/>
      <c r="H27" s="16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7"/>
      <c r="B28" s="168"/>
      <c r="C28" s="168"/>
      <c r="D28" s="168"/>
      <c r="E28" s="168"/>
      <c r="F28" s="168"/>
      <c r="G28" s="168"/>
      <c r="H28" s="16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7"/>
      <c r="B29" s="168"/>
      <c r="C29" s="168"/>
      <c r="D29" s="168"/>
      <c r="E29" s="168"/>
      <c r="F29" s="168"/>
      <c r="G29" s="168"/>
      <c r="H29" s="16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7"/>
      <c r="B30" s="168"/>
      <c r="C30" s="168"/>
      <c r="D30" s="168"/>
      <c r="E30" s="168"/>
      <c r="F30" s="168"/>
      <c r="G30" s="168"/>
      <c r="H30" s="16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7"/>
      <c r="B31" s="168"/>
      <c r="C31" s="168"/>
      <c r="D31" s="168"/>
      <c r="E31" s="168"/>
      <c r="F31" s="168"/>
      <c r="G31" s="168"/>
      <c r="H31" s="16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7"/>
      <c r="B32" s="168"/>
      <c r="C32" s="168"/>
      <c r="D32" s="168"/>
      <c r="E32" s="168"/>
      <c r="F32" s="168"/>
      <c r="G32" s="168"/>
      <c r="H32" s="16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7"/>
      <c r="B33" s="168"/>
      <c r="C33" s="168"/>
      <c r="D33" s="168"/>
      <c r="E33" s="168"/>
      <c r="F33" s="168"/>
      <c r="G33" s="168"/>
      <c r="H33" s="16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7"/>
      <c r="B34" s="168"/>
      <c r="C34" s="168"/>
      <c r="D34" s="168"/>
      <c r="E34" s="168"/>
      <c r="F34" s="168"/>
      <c r="G34" s="168"/>
      <c r="H34" s="16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7"/>
      <c r="B35" s="168"/>
      <c r="C35" s="168"/>
      <c r="D35" s="168"/>
      <c r="E35" s="168"/>
      <c r="F35" s="168"/>
      <c r="G35" s="168"/>
      <c r="H35" s="16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7"/>
      <c r="B36" s="168"/>
      <c r="C36" s="168"/>
      <c r="D36" s="168"/>
      <c r="E36" s="168"/>
      <c r="F36" s="168"/>
      <c r="G36" s="168"/>
      <c r="H36" s="16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7"/>
      <c r="B37" s="168"/>
      <c r="C37" s="168"/>
      <c r="D37" s="168"/>
      <c r="E37" s="168"/>
      <c r="F37" s="168"/>
      <c r="G37" s="168"/>
      <c r="H37" s="16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0"/>
      <c r="B38" s="171"/>
      <c r="C38" s="171"/>
      <c r="D38" s="171"/>
      <c r="E38" s="171"/>
      <c r="F38" s="171"/>
      <c r="G38" s="171"/>
      <c r="H38" s="17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694D-40F9-44E6-94B1-1C4BE3DD46FC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4" t="s">
        <v>0</v>
      </c>
      <c r="B1" s="154"/>
      <c r="C1" s="86">
        <f>COMMENTS!C1</f>
        <v>118583</v>
      </c>
      <c r="E1" s="173"/>
      <c r="F1" s="155"/>
      <c r="G1" s="155"/>
      <c r="H1" s="16"/>
    </row>
    <row r="2" spans="1:22" ht="24.75" customHeight="1" thickBot="1" x14ac:dyDescent="0.55000000000000004">
      <c r="A2" s="154" t="s">
        <v>1</v>
      </c>
      <c r="B2" s="154"/>
      <c r="C2" s="1" t="str">
        <f>COMMENTS!C2</f>
        <v>THERMAL LINED FLEECE ZIP</v>
      </c>
      <c r="E2" s="174"/>
      <c r="F2" s="156"/>
      <c r="G2" s="156"/>
      <c r="H2" s="17"/>
    </row>
    <row r="3" spans="1:22" ht="22.75" customHeight="1" thickBot="1" x14ac:dyDescent="0.55000000000000004">
      <c r="A3" s="154" t="s">
        <v>2</v>
      </c>
      <c r="B3" s="15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9" t="s">
        <v>3</v>
      </c>
      <c r="B4" s="159"/>
      <c r="C4" s="15" t="s">
        <v>13</v>
      </c>
      <c r="E4" s="87" t="str">
        <f>COMMENTS!F4</f>
        <v>DATE: 12/10/2024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2" t="s">
        <v>7</v>
      </c>
      <c r="C6" s="16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4"/>
      <c r="B7" s="165"/>
      <c r="C7" s="165"/>
      <c r="D7" s="165"/>
      <c r="E7" s="165"/>
      <c r="F7" s="165"/>
      <c r="G7" s="165"/>
      <c r="H7" s="166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7"/>
      <c r="B8" s="168"/>
      <c r="C8" s="168"/>
      <c r="D8" s="168"/>
      <c r="E8" s="168"/>
      <c r="F8" s="168"/>
      <c r="G8" s="168"/>
      <c r="H8" s="169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7"/>
      <c r="B9" s="168"/>
      <c r="C9" s="168"/>
      <c r="D9" s="168"/>
      <c r="E9" s="168"/>
      <c r="F9" s="168"/>
      <c r="G9" s="168"/>
      <c r="H9" s="169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7"/>
      <c r="B10" s="168"/>
      <c r="C10" s="168"/>
      <c r="D10" s="168"/>
      <c r="E10" s="168"/>
      <c r="F10" s="168"/>
      <c r="G10" s="168"/>
      <c r="H10" s="169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7"/>
      <c r="B11" s="168"/>
      <c r="C11" s="168"/>
      <c r="D11" s="168"/>
      <c r="E11" s="168"/>
      <c r="F11" s="168"/>
      <c r="G11" s="168"/>
      <c r="H11" s="169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7"/>
      <c r="B12" s="168"/>
      <c r="C12" s="168"/>
      <c r="D12" s="168"/>
      <c r="E12" s="168"/>
      <c r="F12" s="168"/>
      <c r="G12" s="168"/>
      <c r="H12" s="169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7"/>
      <c r="B13" s="168"/>
      <c r="C13" s="168"/>
      <c r="D13" s="168"/>
      <c r="E13" s="168"/>
      <c r="F13" s="168"/>
      <c r="G13" s="168"/>
      <c r="H13" s="169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7"/>
      <c r="B14" s="168"/>
      <c r="C14" s="168"/>
      <c r="D14" s="168"/>
      <c r="E14" s="168"/>
      <c r="F14" s="168"/>
      <c r="G14" s="168"/>
      <c r="H14" s="169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7"/>
      <c r="B15" s="168"/>
      <c r="C15" s="168"/>
      <c r="D15" s="168"/>
      <c r="E15" s="168"/>
      <c r="F15" s="168"/>
      <c r="G15" s="168"/>
      <c r="H15" s="169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7"/>
      <c r="B16" s="168"/>
      <c r="C16" s="168"/>
      <c r="D16" s="168"/>
      <c r="E16" s="168"/>
      <c r="F16" s="168"/>
      <c r="G16" s="168"/>
      <c r="H16" s="169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7"/>
      <c r="B17" s="168"/>
      <c r="C17" s="168"/>
      <c r="D17" s="168"/>
      <c r="E17" s="168"/>
      <c r="F17" s="168"/>
      <c r="G17" s="168"/>
      <c r="H17" s="169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7"/>
      <c r="B18" s="168"/>
      <c r="C18" s="168"/>
      <c r="D18" s="168"/>
      <c r="E18" s="168"/>
      <c r="F18" s="168"/>
      <c r="G18" s="168"/>
      <c r="H18" s="169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7"/>
      <c r="B19" s="168"/>
      <c r="C19" s="168"/>
      <c r="D19" s="168"/>
      <c r="E19" s="168"/>
      <c r="F19" s="168"/>
      <c r="G19" s="168"/>
      <c r="H19" s="169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7"/>
      <c r="B20" s="168"/>
      <c r="C20" s="168"/>
      <c r="D20" s="168"/>
      <c r="E20" s="168"/>
      <c r="F20" s="168"/>
      <c r="G20" s="168"/>
      <c r="H20" s="169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7"/>
      <c r="B21" s="168"/>
      <c r="C21" s="168"/>
      <c r="D21" s="168"/>
      <c r="E21" s="168"/>
      <c r="F21" s="168"/>
      <c r="G21" s="168"/>
      <c r="H21" s="169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7"/>
      <c r="B22" s="168"/>
      <c r="C22" s="168"/>
      <c r="D22" s="168"/>
      <c r="E22" s="168"/>
      <c r="F22" s="168"/>
      <c r="G22" s="168"/>
      <c r="H22" s="169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7"/>
      <c r="B23" s="168"/>
      <c r="C23" s="168"/>
      <c r="D23" s="168"/>
      <c r="E23" s="168"/>
      <c r="F23" s="168"/>
      <c r="G23" s="168"/>
      <c r="H23" s="169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7"/>
      <c r="B24" s="168"/>
      <c r="C24" s="168"/>
      <c r="D24" s="168"/>
      <c r="E24" s="168"/>
      <c r="F24" s="168"/>
      <c r="G24" s="168"/>
      <c r="H24" s="169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7"/>
      <c r="B25" s="168"/>
      <c r="C25" s="168"/>
      <c r="D25" s="168"/>
      <c r="E25" s="168"/>
      <c r="F25" s="168"/>
      <c r="G25" s="168"/>
      <c r="H25" s="169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7"/>
      <c r="B26" s="168"/>
      <c r="C26" s="168"/>
      <c r="D26" s="168"/>
      <c r="E26" s="168"/>
      <c r="F26" s="168"/>
      <c r="G26" s="168"/>
      <c r="H26" s="169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7"/>
      <c r="B27" s="168"/>
      <c r="C27" s="168"/>
      <c r="D27" s="168"/>
      <c r="E27" s="168"/>
      <c r="F27" s="168"/>
      <c r="G27" s="168"/>
      <c r="H27" s="169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7"/>
      <c r="B28" s="168"/>
      <c r="C28" s="168"/>
      <c r="D28" s="168"/>
      <c r="E28" s="168"/>
      <c r="F28" s="168"/>
      <c r="G28" s="168"/>
      <c r="H28" s="169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7"/>
      <c r="B29" s="168"/>
      <c r="C29" s="168"/>
      <c r="D29" s="168"/>
      <c r="E29" s="168"/>
      <c r="F29" s="168"/>
      <c r="G29" s="168"/>
      <c r="H29" s="169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7"/>
      <c r="B30" s="168"/>
      <c r="C30" s="168"/>
      <c r="D30" s="168"/>
      <c r="E30" s="168"/>
      <c r="F30" s="168"/>
      <c r="G30" s="168"/>
      <c r="H30" s="169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7"/>
      <c r="B31" s="168"/>
      <c r="C31" s="168"/>
      <c r="D31" s="168"/>
      <c r="E31" s="168"/>
      <c r="F31" s="168"/>
      <c r="G31" s="168"/>
      <c r="H31" s="169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7"/>
      <c r="B32" s="168"/>
      <c r="C32" s="168"/>
      <c r="D32" s="168"/>
      <c r="E32" s="168"/>
      <c r="F32" s="168"/>
      <c r="G32" s="168"/>
      <c r="H32" s="169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7"/>
      <c r="B33" s="168"/>
      <c r="C33" s="168"/>
      <c r="D33" s="168"/>
      <c r="E33" s="168"/>
      <c r="F33" s="168"/>
      <c r="G33" s="168"/>
      <c r="H33" s="169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7"/>
      <c r="B34" s="168"/>
      <c r="C34" s="168"/>
      <c r="D34" s="168"/>
      <c r="E34" s="168"/>
      <c r="F34" s="168"/>
      <c r="G34" s="168"/>
      <c r="H34" s="169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7"/>
      <c r="B35" s="168"/>
      <c r="C35" s="168"/>
      <c r="D35" s="168"/>
      <c r="E35" s="168"/>
      <c r="F35" s="168"/>
      <c r="G35" s="168"/>
      <c r="H35" s="169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7"/>
      <c r="B36" s="168"/>
      <c r="C36" s="168"/>
      <c r="D36" s="168"/>
      <c r="E36" s="168"/>
      <c r="F36" s="168"/>
      <c r="G36" s="168"/>
      <c r="H36" s="169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7"/>
      <c r="B37" s="168"/>
      <c r="C37" s="168"/>
      <c r="D37" s="168"/>
      <c r="E37" s="168"/>
      <c r="F37" s="168"/>
      <c r="G37" s="168"/>
      <c r="H37" s="16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0"/>
      <c r="B38" s="171"/>
      <c r="C38" s="171"/>
      <c r="D38" s="171"/>
      <c r="E38" s="171"/>
      <c r="F38" s="171"/>
      <c r="G38" s="171"/>
      <c r="H38" s="17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tabSelected="1" zoomScale="43" zoomScaleNormal="47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18" sqref="O1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91.4531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8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54" t="s">
        <v>9</v>
      </c>
      <c r="B1" s="154"/>
      <c r="C1" s="86">
        <f>COMMENTS!C1</f>
        <v>118583</v>
      </c>
      <c r="D1" s="194"/>
      <c r="E1" s="34"/>
      <c r="F1" s="35"/>
      <c r="G1" s="14"/>
      <c r="H1" s="14"/>
      <c r="I1" s="14"/>
    </row>
    <row r="2" spans="1:20" ht="24.75" customHeight="1" thickBot="1" x14ac:dyDescent="1.05">
      <c r="A2" s="154" t="s">
        <v>10</v>
      </c>
      <c r="B2" s="154"/>
      <c r="C2" s="86" t="str">
        <f>COMMENTS!C2</f>
        <v>THERMAL LINED FLEECE ZIP</v>
      </c>
      <c r="D2" s="194"/>
      <c r="F2" s="7"/>
      <c r="G2" s="14"/>
      <c r="H2" s="14"/>
      <c r="I2" s="14"/>
    </row>
    <row r="3" spans="1:20" ht="22.75" customHeight="1" thickBot="1" x14ac:dyDescent="0.55000000000000004">
      <c r="A3" s="160" t="s">
        <v>29</v>
      </c>
      <c r="B3" s="161"/>
      <c r="C3" s="86" t="str">
        <f>COMMENTS!C3</f>
        <v>UNAVALABLE</v>
      </c>
      <c r="D3" s="194"/>
      <c r="F3" s="36"/>
      <c r="G3" s="37"/>
    </row>
    <row r="4" spans="1:20" ht="22.75" customHeight="1" thickBot="1" x14ac:dyDescent="0.55000000000000004">
      <c r="A4" s="154" t="s">
        <v>37</v>
      </c>
      <c r="B4" s="154"/>
      <c r="C4" s="86" t="str">
        <f>COMMENTS!C4</f>
        <v>FA25</v>
      </c>
      <c r="D4" s="194"/>
      <c r="F4" s="87" t="str">
        <f>COMMENTS!F4</f>
        <v>DATE: 12/10/2024</v>
      </c>
      <c r="G4" s="37"/>
    </row>
    <row r="5" spans="1:20" ht="22.75" customHeight="1" thickBot="1" x14ac:dyDescent="0.55000000000000004">
      <c r="A5" s="159" t="s">
        <v>11</v>
      </c>
      <c r="B5" s="159"/>
      <c r="C5" s="86" t="str">
        <f>COMMENTS!C5</f>
        <v>M</v>
      </c>
      <c r="D5" s="194"/>
      <c r="F5" s="36"/>
    </row>
    <row r="6" spans="1:20" ht="22.75" customHeight="1" thickBot="1" x14ac:dyDescent="0.55000000000000004">
      <c r="A6" s="160" t="s">
        <v>8</v>
      </c>
      <c r="B6" s="161"/>
      <c r="C6" s="86">
        <f>COMMENTS!C6</f>
        <v>0</v>
      </c>
      <c r="D6" s="194"/>
      <c r="I6" s="39"/>
    </row>
    <row r="7" spans="1:20" ht="39.75" customHeight="1" thickBot="1" x14ac:dyDescent="0.4">
      <c r="A7" s="40"/>
      <c r="B7" s="162" t="s">
        <v>4</v>
      </c>
      <c r="C7" s="183"/>
      <c r="D7" s="195"/>
      <c r="E7" s="41" t="s">
        <v>18</v>
      </c>
      <c r="F7" s="42"/>
      <c r="G7" s="42" t="s">
        <v>19</v>
      </c>
      <c r="H7" s="43"/>
      <c r="I7" s="44"/>
      <c r="J7" s="4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77"/>
      <c r="B8" s="184" t="s">
        <v>6</v>
      </c>
      <c r="C8" s="185"/>
      <c r="D8" s="197"/>
      <c r="E8" s="78"/>
      <c r="F8" s="79" t="s">
        <v>20</v>
      </c>
      <c r="G8" s="80" t="s">
        <v>13</v>
      </c>
      <c r="H8" s="81" t="s">
        <v>21</v>
      </c>
      <c r="I8" s="82" t="s">
        <v>22</v>
      </c>
      <c r="J8" s="82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22" customHeight="1" x14ac:dyDescent="0.35">
      <c r="A9" s="54">
        <v>1</v>
      </c>
      <c r="B9" s="182" t="s">
        <v>24</v>
      </c>
      <c r="C9" s="186"/>
      <c r="D9" s="198" t="s">
        <v>80</v>
      </c>
      <c r="E9" s="53">
        <v>0.25</v>
      </c>
      <c r="F9" s="55">
        <f>G9-1/4</f>
        <v>6.25</v>
      </c>
      <c r="G9" s="56">
        <v>6.5</v>
      </c>
      <c r="H9" s="57">
        <f>G9+1/4</f>
        <v>6.75</v>
      </c>
      <c r="I9" s="57">
        <f>G9+0.5</f>
        <v>7</v>
      </c>
      <c r="J9" s="58">
        <f>H9+0.5</f>
        <v>7.25</v>
      </c>
      <c r="L9" s="5"/>
      <c r="M9" s="5"/>
      <c r="N9" s="5"/>
      <c r="O9" s="5"/>
      <c r="P9" s="5"/>
      <c r="Q9" s="5"/>
      <c r="R9" s="5"/>
      <c r="S9" s="5"/>
      <c r="T9" s="5"/>
    </row>
    <row r="10" spans="1:20" ht="22" customHeight="1" x14ac:dyDescent="0.35">
      <c r="A10" s="46">
        <v>2</v>
      </c>
      <c r="B10" s="176" t="s">
        <v>41</v>
      </c>
      <c r="C10" s="176"/>
      <c r="D10" s="198" t="s">
        <v>81</v>
      </c>
      <c r="E10" s="32">
        <v>0.75</v>
      </c>
      <c r="F10" s="47">
        <f>G10-1</f>
        <v>21</v>
      </c>
      <c r="G10" s="48">
        <v>22</v>
      </c>
      <c r="H10" s="23">
        <f>G10+1</f>
        <v>23</v>
      </c>
      <c r="I10" s="23">
        <f>G10+2</f>
        <v>24</v>
      </c>
      <c r="J10" s="49">
        <f>H10+2</f>
        <v>25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22" customHeight="1" x14ac:dyDescent="0.35">
      <c r="A11" s="46">
        <v>3</v>
      </c>
      <c r="B11" s="176" t="s">
        <v>33</v>
      </c>
      <c r="C11" s="176"/>
      <c r="D11" s="198" t="s">
        <v>82</v>
      </c>
      <c r="E11" s="32">
        <v>0.75</v>
      </c>
      <c r="F11" s="47">
        <f>G11-1</f>
        <v>24</v>
      </c>
      <c r="G11" s="48">
        <v>25</v>
      </c>
      <c r="H11" s="23">
        <f>G11+1</f>
        <v>26</v>
      </c>
      <c r="I11" s="23">
        <f t="shared" ref="I11" si="0">G11+2</f>
        <v>27</v>
      </c>
      <c r="J11" s="49">
        <f t="shared" ref="J11" si="1">H11+2</f>
        <v>28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22" customHeight="1" x14ac:dyDescent="0.35">
      <c r="A12" s="46">
        <v>4</v>
      </c>
      <c r="B12" s="175" t="s">
        <v>34</v>
      </c>
      <c r="C12" s="176"/>
      <c r="D12" s="198" t="s">
        <v>83</v>
      </c>
      <c r="E12" s="32">
        <v>0.75</v>
      </c>
      <c r="F12" s="47">
        <f>G12-1</f>
        <v>18</v>
      </c>
      <c r="G12" s="48">
        <v>19</v>
      </c>
      <c r="H12" s="23">
        <f>G12+1</f>
        <v>20</v>
      </c>
      <c r="I12" s="23">
        <f t="shared" ref="I12:J12" si="2">G12+2</f>
        <v>21</v>
      </c>
      <c r="J12" s="49">
        <f t="shared" si="2"/>
        <v>22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22" customHeight="1" x14ac:dyDescent="0.35">
      <c r="A13" s="54">
        <v>5</v>
      </c>
      <c r="B13" s="182" t="s">
        <v>28</v>
      </c>
      <c r="C13" s="186"/>
      <c r="D13" s="198" t="s">
        <v>84</v>
      </c>
      <c r="E13" s="53">
        <v>0.625</v>
      </c>
      <c r="F13" s="55">
        <f>G13-1</f>
        <v>25</v>
      </c>
      <c r="G13" s="56">
        <v>26</v>
      </c>
      <c r="H13" s="57">
        <f>G13+1</f>
        <v>27</v>
      </c>
      <c r="I13" s="57">
        <f>G13+2</f>
        <v>28</v>
      </c>
      <c r="J13" s="58">
        <f>H13+2</f>
        <v>29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22" customHeight="1" x14ac:dyDescent="0.35">
      <c r="A14" s="46">
        <v>6</v>
      </c>
      <c r="B14" s="94" t="s">
        <v>39</v>
      </c>
      <c r="C14" s="31"/>
      <c r="D14" s="198" t="s">
        <v>85</v>
      </c>
      <c r="E14" s="32">
        <v>0.375</v>
      </c>
      <c r="F14" s="47">
        <f>G14-0.5</f>
        <v>10.5</v>
      </c>
      <c r="G14" s="48">
        <v>11</v>
      </c>
      <c r="H14" s="23">
        <f>G14+0.5</f>
        <v>11.5</v>
      </c>
      <c r="I14" s="23">
        <f>G14+1</f>
        <v>12</v>
      </c>
      <c r="J14" s="49">
        <f>G14+1.5</f>
        <v>12.5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22" customHeight="1" x14ac:dyDescent="0.35">
      <c r="A15" s="46">
        <v>7</v>
      </c>
      <c r="B15" s="175" t="s">
        <v>35</v>
      </c>
      <c r="C15" s="176"/>
      <c r="D15" s="198" t="s">
        <v>86</v>
      </c>
      <c r="E15" s="32">
        <v>0.375</v>
      </c>
      <c r="F15" s="47">
        <f>G15-0.5</f>
        <v>10</v>
      </c>
      <c r="G15" s="48">
        <v>10.5</v>
      </c>
      <c r="H15" s="23">
        <f>G15+0.5</f>
        <v>11</v>
      </c>
      <c r="I15" s="23">
        <f>G15+1</f>
        <v>11.5</v>
      </c>
      <c r="J15" s="49">
        <f>H15+1</f>
        <v>12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22" customHeight="1" x14ac:dyDescent="0.35">
      <c r="A16" s="46">
        <v>8</v>
      </c>
      <c r="B16" s="175" t="s">
        <v>27</v>
      </c>
      <c r="C16" s="176"/>
      <c r="D16" s="198" t="s">
        <v>87</v>
      </c>
      <c r="E16" s="32">
        <v>0.625</v>
      </c>
      <c r="F16" s="47">
        <f>G16-1</f>
        <v>21.5</v>
      </c>
      <c r="G16" s="48">
        <v>22.5</v>
      </c>
      <c r="H16" s="23">
        <f>G16+1</f>
        <v>23.5</v>
      </c>
      <c r="I16" s="23">
        <f>G16+2</f>
        <v>24.5</v>
      </c>
      <c r="J16" s="49">
        <f>H16+2</f>
        <v>25.5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22" customHeight="1" x14ac:dyDescent="0.35">
      <c r="A17" s="46">
        <v>9</v>
      </c>
      <c r="B17" s="175" t="s">
        <v>59</v>
      </c>
      <c r="C17" s="176"/>
      <c r="D17" s="198" t="s">
        <v>88</v>
      </c>
      <c r="E17" s="32">
        <v>0.625</v>
      </c>
      <c r="F17" s="47">
        <f>G17-1</f>
        <v>21.5</v>
      </c>
      <c r="G17" s="48">
        <v>22.5</v>
      </c>
      <c r="H17" s="23">
        <f>G17+1</f>
        <v>23.5</v>
      </c>
      <c r="I17" s="23">
        <f>G17+2</f>
        <v>24.5</v>
      </c>
      <c r="J17" s="49">
        <f>H17+2</f>
        <v>25.5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22" customHeight="1" x14ac:dyDescent="0.35">
      <c r="A18" s="46">
        <v>10</v>
      </c>
      <c r="B18" s="175" t="s">
        <v>55</v>
      </c>
      <c r="C18" s="176"/>
      <c r="D18" s="198" t="s">
        <v>89</v>
      </c>
      <c r="E18" s="32">
        <v>0.25</v>
      </c>
      <c r="F18" s="47">
        <f>G18-1/4</f>
        <v>3.5</v>
      </c>
      <c r="G18" s="48">
        <v>3.75</v>
      </c>
      <c r="H18" s="23">
        <f>G18+1/4</f>
        <v>4</v>
      </c>
      <c r="I18" s="23">
        <f>G18+0.5</f>
        <v>4.25</v>
      </c>
      <c r="J18" s="49">
        <f>H18+0.5</f>
        <v>4.5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22" customHeight="1" x14ac:dyDescent="0.35">
      <c r="A19" s="46">
        <v>11</v>
      </c>
      <c r="B19" s="175" t="s">
        <v>42</v>
      </c>
      <c r="C19" s="176"/>
      <c r="D19" s="198" t="s">
        <v>90</v>
      </c>
      <c r="E19" s="32">
        <v>0.125</v>
      </c>
      <c r="F19" s="47">
        <f>G19-0</f>
        <v>2.75</v>
      </c>
      <c r="G19" s="48">
        <v>2.75</v>
      </c>
      <c r="H19" s="23">
        <f>G19+0</f>
        <v>2.75</v>
      </c>
      <c r="I19" s="23">
        <f>G19+0</f>
        <v>2.75</v>
      </c>
      <c r="J19" s="49">
        <f>H19+0</f>
        <v>2.75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22" customHeight="1" x14ac:dyDescent="0.35">
      <c r="A20" s="54">
        <v>12</v>
      </c>
      <c r="B20" s="178" t="s">
        <v>38</v>
      </c>
      <c r="C20" s="179"/>
      <c r="D20" s="138" t="s">
        <v>91</v>
      </c>
      <c r="E20" s="53">
        <v>0.125</v>
      </c>
      <c r="F20" s="55">
        <f>G20-0</f>
        <v>2.75</v>
      </c>
      <c r="G20" s="56">
        <v>2.75</v>
      </c>
      <c r="H20" s="57">
        <f>G20+0</f>
        <v>2.75</v>
      </c>
      <c r="I20" s="57">
        <f>G20+0</f>
        <v>2.75</v>
      </c>
      <c r="J20" s="58">
        <f>H20+0</f>
        <v>2.75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22" customHeight="1" x14ac:dyDescent="0.35">
      <c r="A21" s="46">
        <v>13</v>
      </c>
      <c r="B21" s="175" t="s">
        <v>47</v>
      </c>
      <c r="C21" s="176"/>
      <c r="D21" s="198" t="s">
        <v>92</v>
      </c>
      <c r="E21" s="32">
        <v>0.125</v>
      </c>
      <c r="F21" s="47">
        <f>G21-0</f>
        <v>1.75</v>
      </c>
      <c r="G21" s="48">
        <v>1.75</v>
      </c>
      <c r="H21" s="23">
        <f>G21+0</f>
        <v>1.75</v>
      </c>
      <c r="I21" s="23">
        <f t="shared" ref="I21:J21" si="3">G21+0</f>
        <v>1.75</v>
      </c>
      <c r="J21" s="49">
        <f t="shared" si="3"/>
        <v>1.75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ht="22" customHeight="1" x14ac:dyDescent="0.35">
      <c r="A22" s="46">
        <v>14</v>
      </c>
      <c r="B22" s="175" t="s">
        <v>25</v>
      </c>
      <c r="C22" s="176"/>
      <c r="D22" s="198" t="s">
        <v>93</v>
      </c>
      <c r="E22" s="32">
        <v>0.125</v>
      </c>
      <c r="F22" s="47">
        <f>G22-1/4</f>
        <v>4</v>
      </c>
      <c r="G22" s="48">
        <v>4.25</v>
      </c>
      <c r="H22" s="23">
        <f>G22+1/4</f>
        <v>4.5</v>
      </c>
      <c r="I22" s="23">
        <f>G22+1/2</f>
        <v>4.75</v>
      </c>
      <c r="J22" s="49">
        <f>H22+0.5</f>
        <v>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22" customHeight="1" x14ac:dyDescent="0.35">
      <c r="A23" s="46">
        <v>15</v>
      </c>
      <c r="B23" s="175" t="s">
        <v>26</v>
      </c>
      <c r="C23" s="176"/>
      <c r="D23" s="198" t="s">
        <v>94</v>
      </c>
      <c r="E23" s="32">
        <v>0.125</v>
      </c>
      <c r="F23" s="47">
        <f>G23-0</f>
        <v>1</v>
      </c>
      <c r="G23" s="48">
        <v>1</v>
      </c>
      <c r="H23" s="23">
        <f>G23+0</f>
        <v>1</v>
      </c>
      <c r="I23" s="23">
        <f t="shared" ref="I23:J23" si="4">G23+0</f>
        <v>1</v>
      </c>
      <c r="J23" s="49">
        <f t="shared" si="4"/>
        <v>1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25" customHeight="1" x14ac:dyDescent="0.35">
      <c r="A24" s="88">
        <v>16</v>
      </c>
      <c r="B24" s="153" t="s">
        <v>50</v>
      </c>
      <c r="C24" s="196"/>
      <c r="D24" s="133" t="s">
        <v>95</v>
      </c>
      <c r="E24" s="89">
        <v>0.25</v>
      </c>
      <c r="F24" s="90">
        <f>G24-3/8</f>
        <v>8.625</v>
      </c>
      <c r="G24" s="91">
        <v>9</v>
      </c>
      <c r="H24" s="92">
        <f>G24+0.375</f>
        <v>9.375</v>
      </c>
      <c r="I24" s="92">
        <f>G24+0.75</f>
        <v>9.75</v>
      </c>
      <c r="J24" s="93">
        <f>H24+3/4</f>
        <v>10.125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5" customHeight="1" x14ac:dyDescent="0.35">
      <c r="A25" s="88">
        <v>17</v>
      </c>
      <c r="B25" s="153" t="s">
        <v>51</v>
      </c>
      <c r="C25" s="196"/>
      <c r="D25" s="133" t="s">
        <v>96</v>
      </c>
      <c r="E25" s="89">
        <v>0.25</v>
      </c>
      <c r="F25" s="90">
        <f>G25-0.375</f>
        <v>6.625</v>
      </c>
      <c r="G25" s="91">
        <v>7</v>
      </c>
      <c r="H25" s="92">
        <f>G25+0.375</f>
        <v>7.375</v>
      </c>
      <c r="I25" s="92">
        <f>G25+0.75</f>
        <v>7.75</v>
      </c>
      <c r="J25" s="93">
        <f>H25+0.75</f>
        <v>8.125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25" customHeight="1" x14ac:dyDescent="0.35">
      <c r="A26" s="88">
        <v>18</v>
      </c>
      <c r="B26" s="180" t="s">
        <v>56</v>
      </c>
      <c r="C26" s="181"/>
      <c r="D26" s="199" t="s">
        <v>97</v>
      </c>
      <c r="E26" s="89">
        <v>0.25</v>
      </c>
      <c r="F26" s="90">
        <f>G26-1/4</f>
        <v>5</v>
      </c>
      <c r="G26" s="91">
        <v>5.25</v>
      </c>
      <c r="H26" s="92">
        <f>G26+1/4</f>
        <v>5.5</v>
      </c>
      <c r="I26" s="92">
        <f>G26+0.5</f>
        <v>5.75</v>
      </c>
      <c r="J26" s="93">
        <f>H26+0.5</f>
        <v>6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25" customHeight="1" x14ac:dyDescent="0.35">
      <c r="A27" s="88">
        <v>19</v>
      </c>
      <c r="B27" s="180" t="s">
        <v>54</v>
      </c>
      <c r="C27" s="181"/>
      <c r="D27" s="199" t="s">
        <v>98</v>
      </c>
      <c r="E27" s="89">
        <v>0.75</v>
      </c>
      <c r="F27" s="90">
        <f>G27-1</f>
        <v>21</v>
      </c>
      <c r="G27" s="91">
        <v>22</v>
      </c>
      <c r="H27" s="92">
        <f>G27+1</f>
        <v>23</v>
      </c>
      <c r="I27" s="92">
        <f t="shared" ref="I27:J27" si="5">G27+2</f>
        <v>24</v>
      </c>
      <c r="J27" s="93">
        <f t="shared" si="5"/>
        <v>25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2" hidden="1" customHeight="1" x14ac:dyDescent="0.35">
      <c r="A28" s="46">
        <v>15</v>
      </c>
      <c r="B28" s="175" t="s">
        <v>45</v>
      </c>
      <c r="C28" s="176"/>
      <c r="D28" s="31"/>
      <c r="E28" s="32">
        <v>0.125</v>
      </c>
      <c r="F28" s="47">
        <f>G28-0.25</f>
        <v>8.5</v>
      </c>
      <c r="G28" s="48">
        <v>8.75</v>
      </c>
      <c r="H28" s="23">
        <f>G28+0.25</f>
        <v>9</v>
      </c>
      <c r="I28" s="23">
        <f>G28+0.5</f>
        <v>9.25</v>
      </c>
      <c r="J28" s="49">
        <f>H28+0.5</f>
        <v>9.5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21" hidden="1" customHeight="1" x14ac:dyDescent="0.35">
      <c r="A29" s="46">
        <v>20</v>
      </c>
      <c r="B29" s="177" t="s">
        <v>63</v>
      </c>
      <c r="C29" s="177"/>
      <c r="D29" s="138"/>
      <c r="E29" s="32">
        <v>0.125</v>
      </c>
      <c r="F29" s="47">
        <f>G29-0.125</f>
        <v>-0.125</v>
      </c>
      <c r="G29" s="48"/>
      <c r="H29" s="23">
        <f>G29+0.125</f>
        <v>0.125</v>
      </c>
      <c r="I29" s="23">
        <f>G29+0.25</f>
        <v>0.25</v>
      </c>
      <c r="J29" s="49">
        <f>H29+0.25</f>
        <v>0.375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5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5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5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5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5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5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5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5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5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5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5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5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5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5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</sheetData>
  <mergeCells count="28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7C6FA3-31B5-42A3-A273-1CAF25DF02D8}"/>
</file>

<file path=customXml/itemProps2.xml><?xml version="1.0" encoding="utf-8"?>
<ds:datastoreItem xmlns:ds="http://schemas.openxmlformats.org/officeDocument/2006/customXml" ds:itemID="{8E125673-D070-410D-A5C6-8BAEF801DAD8}"/>
</file>

<file path=customXml/itemProps3.xml><?xml version="1.0" encoding="utf-8"?>
<ds:datastoreItem xmlns:ds="http://schemas.openxmlformats.org/officeDocument/2006/customXml" ds:itemID="{EF4FDB0B-CE0A-4EFC-B82D-CFE53E21F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SMS</vt:lpstr>
      <vt:lpstr>GRADING</vt:lpstr>
      <vt:lpstr>'1ST. PROTO'!Print_Area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2024-12-10T15:20:05Z</cp:lastPrinted>
  <dcterms:created xsi:type="dcterms:W3CDTF">2016-07-21T00:16:02Z</dcterms:created>
  <dcterms:modified xsi:type="dcterms:W3CDTF">2025-02-10T07:07:58Z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