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HOTOSHOOT/DROP 1/118591/"/>
    </mc:Choice>
  </mc:AlternateContent>
  <xr:revisionPtr revIDLastSave="8" documentId="13_ncr:1_{A74BD57E-38BE-452D-9344-3AC4BD02685F}" xr6:coauthVersionLast="47" xr6:coauthVersionMax="47" xr10:uidLastSave="{E0D0FE49-A3A6-4303-802D-79753B1EEDCB}"/>
  <bookViews>
    <workbookView xWindow="-110" yWindow="-110" windowWidth="19420" windowHeight="10300" activeTab="2" xr2:uid="{00000000-000D-0000-FFFF-FFFF00000000}"/>
  </bookViews>
  <sheets>
    <sheet name="COMMENTS" sheetId="1" r:id="rId1"/>
    <sheet name="SMS" sheetId="5" r:id="rId2"/>
    <sheet name="GRADING" sheetId="3" r:id="rId3"/>
  </sheets>
  <definedNames>
    <definedName name="_xlnm.Print_Area" localSheetId="0">COMMENTS!$A$1:$J$36</definedName>
    <definedName name="_xlnm.Print_Area" localSheetId="2">GRADING!$A$1:$K$32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/>
  <c r="G29" i="3"/>
  <c r="F29" i="3" s="1"/>
  <c r="I28" i="3"/>
  <c r="K28" i="3"/>
  <c r="J28" i="3"/>
  <c r="G28" i="3"/>
  <c r="F28" i="3" s="1"/>
  <c r="I27" i="3"/>
  <c r="K27" i="3"/>
  <c r="J27" i="3"/>
  <c r="G27" i="3"/>
  <c r="F27" i="3"/>
  <c r="I17" i="3"/>
  <c r="K17" i="3" s="1"/>
  <c r="J17" i="3"/>
  <c r="G17" i="3"/>
  <c r="F17" i="3"/>
  <c r="C6" i="3"/>
  <c r="C5" i="3"/>
  <c r="C4" i="3"/>
  <c r="C3" i="3"/>
  <c r="C2" i="3"/>
  <c r="C1" i="3"/>
  <c r="I26" i="3"/>
  <c r="K26" i="3"/>
  <c r="J26" i="3"/>
  <c r="G26" i="3"/>
  <c r="F26" i="3"/>
  <c r="I25" i="3"/>
  <c r="K25" i="3"/>
  <c r="J25" i="3"/>
  <c r="G25" i="3"/>
  <c r="F25" i="3"/>
  <c r="I24" i="3"/>
  <c r="K24" i="3" s="1"/>
  <c r="J24" i="3"/>
  <c r="G24" i="3"/>
  <c r="F24" i="3"/>
  <c r="I23" i="3"/>
  <c r="K23" i="3" s="1"/>
  <c r="J23" i="3"/>
  <c r="G23" i="3"/>
  <c r="F23" i="3"/>
  <c r="I30" i="3"/>
  <c r="K30" i="3" s="1"/>
  <c r="I31" i="3"/>
  <c r="K31" i="3"/>
  <c r="J31" i="3"/>
  <c r="J30" i="3"/>
  <c r="G31" i="3"/>
  <c r="F31" i="3"/>
  <c r="G30" i="3"/>
  <c r="F30" i="3"/>
  <c r="I11" i="3"/>
  <c r="K11" i="3"/>
  <c r="J11" i="3"/>
  <c r="G11" i="3"/>
  <c r="F11" i="3"/>
  <c r="I16" i="3"/>
  <c r="K16" i="3" s="1"/>
  <c r="J16" i="3"/>
  <c r="G16" i="3"/>
  <c r="F16" i="3"/>
  <c r="I20" i="3"/>
  <c r="K20" i="3" s="1"/>
  <c r="J20" i="3"/>
  <c r="G20" i="3"/>
  <c r="F20" i="3" s="1"/>
  <c r="G15" i="3"/>
  <c r="F15" i="3"/>
  <c r="I15" i="3"/>
  <c r="K15" i="3"/>
  <c r="J15" i="3"/>
  <c r="G13" i="3"/>
  <c r="F13" i="3"/>
  <c r="I13" i="3"/>
  <c r="K13" i="3"/>
  <c r="J13" i="3"/>
  <c r="I18" i="3"/>
  <c r="K18" i="3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1" i="3"/>
  <c r="F21" i="3" s="1"/>
  <c r="I21" i="3"/>
  <c r="K21" i="3"/>
  <c r="J21" i="3"/>
  <c r="G18" i="3"/>
  <c r="F18" i="3"/>
  <c r="G19" i="3"/>
  <c r="F19" i="3"/>
  <c r="G22" i="3"/>
  <c r="F22" i="3"/>
  <c r="G9" i="3"/>
  <c r="F9" i="3" s="1"/>
  <c r="J18" i="3"/>
  <c r="J19" i="3"/>
  <c r="I19" i="3"/>
  <c r="K19" i="3"/>
  <c r="J22" i="3"/>
  <c r="I22" i="3"/>
  <c r="K22" i="3"/>
  <c r="J9" i="3"/>
  <c r="I9" i="3"/>
  <c r="K9" i="3"/>
</calcChain>
</file>

<file path=xl/sharedStrings.xml><?xml version="1.0" encoding="utf-8"?>
<sst xmlns="http://schemas.openxmlformats.org/spreadsheetml/2006/main" count="150" uniqueCount="98">
  <si>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</si>
  <si>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</si>
  <si>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</si>
  <si>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</si>
  <si>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</si>
  <si>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</si>
  <si>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</si>
  <si>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</si>
  <si>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</si>
  <si>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</si>
  <si>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</si>
  <si>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</si>
  <si>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</si>
  <si>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</si>
  <si>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</si>
  <si>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</si>
  <si>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</si>
  <si>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</si>
  <si>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</si>
  <si>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</si>
  <si>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</si>
  <si>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</si>
  <si>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</si>
  <si>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</si>
  <si>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</si>
  <si>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</si>
  <si>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</si>
  <si>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</si>
  <si>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</si>
  <si>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</si>
  <si>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</si>
  <si>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</si>
  <si>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</si>
  <si>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</si>
  <si>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</si>
  <si>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</si>
  <si>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</si>
  <si>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</si>
  <si>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</si>
  <si>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</si>
  <si>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</si>
  <si>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</si>
  <si>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</si>
  <si>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</si>
  <si>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</si>
  <si>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</si>
  <si>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</si>
  <si>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</si>
  <si>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</si>
  <si>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</si>
  <si>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</si>
  <si>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</si>
  <si>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</si>
  <si>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</si>
  <si>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</si>
  <si>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</si>
  <si>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</si>
  <si>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</si>
  <si>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</si>
  <si>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</si>
  <si>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</si>
  <si>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 xml:space="preserve">MUST FOLLOW TECHPACK FOR POCKET DIMENSIONS, PLACEMENT, STITICHES, TRIM AND LABLES </t>
  </si>
  <si>
    <t>UNAVAILABLE</t>
  </si>
  <si>
    <t>HOOD DEPTH - 5" DOWN</t>
  </si>
  <si>
    <t>DRAWCORD LENGTH TOTAL</t>
  </si>
  <si>
    <t>PROCEED TO PP SAMPLE WITH CHANGES</t>
  </si>
  <si>
    <t>DRAWCORD LENGTH</t>
  </si>
  <si>
    <t>XS</t>
  </si>
  <si>
    <t>FOLLOW REVISED POM ON COLUMN "H"</t>
  </si>
  <si>
    <t>FA25</t>
  </si>
  <si>
    <t>COMMENTS: PROCEED TO PP SAMPLE WITH CHANGES</t>
  </si>
  <si>
    <t>SMS</t>
  </si>
  <si>
    <t>Stussy Applique Hood</t>
  </si>
  <si>
    <t>DATE: 1/30/2025</t>
  </si>
  <si>
    <t>COMMENTS 1/30/2025:</t>
  </si>
  <si>
    <t>REVISED POMS</t>
  </si>
  <si>
    <t>***REVISED POM***FOLLOW NEW MEASUREMENT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</si>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</sst>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18" fillId="0" borderId="0" xfId="0" applyNumberFormat="1" applyFont="1" applyAlignment="1">
      <alignment horizontal="left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2" borderId="43" xfId="0" applyFill="1" applyBorder="1" applyAlignment="1">
      <alignment vertical="center" wrapText="1"/>
    </xf>
    <xf numFmtId="0" fontId="5" fillId="0" borderId="20" xfId="0" applyFont="1" applyBorder="1"/>
    <xf numFmtId="0" fontId="5" fillId="0" borderId="23" xfId="0" applyFont="1" applyBorder="1"/>
    <xf numFmtId="0" fontId="11" fillId="2" borderId="26" xfId="0" applyFont="1" applyFill="1" applyBorder="1"/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8" borderId="26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5" fillId="0" borderId="0" xfId="0" applyFont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1548904</xdr:colOff>
      <xdr:row>5</xdr:row>
      <xdr:rowOff>472214</xdr:rowOff>
    </xdr:from>
    <xdr:to>
      <xdr:col>2</xdr:col>
      <xdr:colOff>2594430</xdr:colOff>
      <xdr:row>17</xdr:row>
      <xdr:rowOff>223595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30907" y="2481409"/>
          <a:ext cx="3480888" cy="2610667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423854</xdr:colOff>
      <xdr:row>17</xdr:row>
      <xdr:rowOff>224811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34351" y="2487944"/>
          <a:ext cx="3474810" cy="2606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2146352</xdr:colOff>
      <xdr:row>5</xdr:row>
      <xdr:rowOff>416317</xdr:rowOff>
    </xdr:from>
    <xdr:to>
      <xdr:col>3</xdr:col>
      <xdr:colOff>1189506</xdr:colOff>
      <xdr:row>17</xdr:row>
      <xdr:rowOff>192892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890346" y="2428662"/>
          <a:ext cx="3506082" cy="2629562"/>
        </a:xfrm>
        <a:prstGeom prst="rect">
          <a:avLst/>
        </a:prstGeom>
      </xdr:spPr>
    </xdr:pic>
    <xdr:clientData/>
  </xdr:twoCellAnchor>
  <xdr:twoCellAnchor>
    <xdr:from>
      <xdr:col>2</xdr:col>
      <xdr:colOff>3246549</xdr:colOff>
      <xdr:row>6</xdr:row>
      <xdr:rowOff>205704</xdr:rowOff>
    </xdr:from>
    <xdr:to>
      <xdr:col>3</xdr:col>
      <xdr:colOff>142186</xdr:colOff>
      <xdr:row>8</xdr:row>
      <xdr:rowOff>178874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428803" y="2280634"/>
          <a:ext cx="482045" cy="7065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9"/>
  <sheetViews>
    <sheetView zoomScale="40" zoomScaleNormal="40" zoomScaleSheetLayoutView="62" workbookViewId="0">
      <pane xSplit="10" ySplit="5" topLeftCell="K6" activePane="bottomRight" state="frozen"/>
      <selection pane="topRight" activeCell="J1" sqref="J1"/>
      <selection pane="bottomLeft" activeCell="A8" sqref="A8"/>
      <selection pane="bottomRight" activeCell="F15" sqref="F1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9" width="17.453125" style="10" customWidth="1"/>
    <col min="10" max="10" width="91.17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68" t="s">
        <v>9</v>
      </c>
      <c r="B1" s="168"/>
      <c r="C1" s="51">
        <v>118591</v>
      </c>
      <c r="D1" s="142"/>
      <c r="F1" s="169"/>
      <c r="G1" s="169"/>
      <c r="H1" s="169"/>
      <c r="I1" s="14"/>
      <c r="J1" s="26"/>
    </row>
    <row r="2" spans="1:24" ht="24.75" customHeight="1" thickBot="1" x14ac:dyDescent="1.05">
      <c r="A2" s="168" t="s">
        <v>10</v>
      </c>
      <c r="B2" s="168"/>
      <c r="C2" s="52" t="s">
        <v>72</v>
      </c>
      <c r="D2" s="143"/>
      <c r="F2" s="170"/>
      <c r="G2" s="170"/>
      <c r="H2" s="170"/>
      <c r="I2" s="14"/>
      <c r="J2" s="27"/>
    </row>
    <row r="3" spans="1:24" ht="24.75" customHeight="1" thickBot="1" x14ac:dyDescent="1.05">
      <c r="A3" s="174" t="s">
        <v>29</v>
      </c>
      <c r="B3" s="175"/>
      <c r="C3" s="30" t="s">
        <v>62</v>
      </c>
      <c r="D3" s="144"/>
      <c r="F3" s="24"/>
      <c r="G3" s="14"/>
      <c r="H3" s="14"/>
      <c r="I3" s="14"/>
      <c r="J3" s="27"/>
    </row>
    <row r="4" spans="1:24" ht="22.75" customHeight="1" thickBot="1" x14ac:dyDescent="0.55000000000000004">
      <c r="A4" s="168" t="s">
        <v>37</v>
      </c>
      <c r="B4" s="168"/>
      <c r="C4" s="28" t="s">
        <v>69</v>
      </c>
      <c r="D4" s="145"/>
      <c r="F4" s="95" t="s">
        <v>73</v>
      </c>
      <c r="H4" s="13"/>
      <c r="J4" s="27"/>
    </row>
    <row r="5" spans="1:24" ht="22.75" customHeight="1" thickBot="1" x14ac:dyDescent="0.55000000000000004">
      <c r="A5" s="173" t="s">
        <v>11</v>
      </c>
      <c r="B5" s="173"/>
      <c r="C5" s="15" t="s">
        <v>13</v>
      </c>
      <c r="D5" s="73"/>
      <c r="H5" s="13"/>
      <c r="J5" s="27"/>
    </row>
    <row r="6" spans="1:24" ht="24.75" customHeight="1" thickBot="1" x14ac:dyDescent="1.05">
      <c r="A6" s="171" t="s">
        <v>8</v>
      </c>
      <c r="B6" s="172"/>
      <c r="C6" s="60"/>
      <c r="D6" s="144"/>
      <c r="F6" s="24"/>
      <c r="G6" s="14"/>
      <c r="H6" s="14"/>
      <c r="I6" s="14"/>
      <c r="J6" s="27"/>
    </row>
    <row r="7" spans="1:24" ht="39.75" customHeight="1" thickBot="1" x14ac:dyDescent="0.55000000000000004">
      <c r="A7" s="61"/>
      <c r="B7" s="157" t="s">
        <v>4</v>
      </c>
      <c r="C7" s="158"/>
      <c r="D7" s="124"/>
      <c r="E7" s="65"/>
      <c r="F7" s="69" t="s">
        <v>12</v>
      </c>
      <c r="G7" s="67" t="s">
        <v>71</v>
      </c>
      <c r="H7" s="33"/>
      <c r="I7" s="139" t="s">
        <v>75</v>
      </c>
      <c r="J7" s="62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63" t="s">
        <v>5</v>
      </c>
      <c r="B8" s="159" t="s">
        <v>56</v>
      </c>
      <c r="C8" s="160"/>
      <c r="D8" s="125"/>
      <c r="E8" s="66" t="s">
        <v>18</v>
      </c>
      <c r="F8" s="70" t="s">
        <v>13</v>
      </c>
      <c r="G8" s="68">
        <v>45687</v>
      </c>
      <c r="H8" s="64" t="s">
        <v>36</v>
      </c>
      <c r="I8" s="140">
        <v>45687</v>
      </c>
      <c r="J8" s="71" t="s">
        <v>70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3" customFormat="1" ht="25" customHeight="1" x14ac:dyDescent="0.5">
      <c r="A9" s="105">
        <v>1</v>
      </c>
      <c r="B9" s="161" t="s">
        <v>30</v>
      </c>
      <c r="C9" s="162"/>
      <c r="D9" s="126" t="s">
        <v>77</v>
      </c>
      <c r="E9" s="84">
        <v>0.25</v>
      </c>
      <c r="F9" s="56">
        <v>8.75</v>
      </c>
      <c r="G9" s="106">
        <v>8.875</v>
      </c>
      <c r="H9" s="107">
        <f t="shared" ref="H9" si="0">G9-F9</f>
        <v>0.125</v>
      </c>
      <c r="I9" s="138"/>
      <c r="J9" s="108"/>
      <c r="K9" s="7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73" customFormat="1" ht="25" customHeight="1" x14ac:dyDescent="0.5">
      <c r="A10" s="109">
        <v>2</v>
      </c>
      <c r="B10" s="150" t="s">
        <v>40</v>
      </c>
      <c r="C10" s="151"/>
      <c r="D10" s="120" t="s">
        <v>78</v>
      </c>
      <c r="E10" s="111">
        <v>0.75</v>
      </c>
      <c r="F10" s="112">
        <v>24.5</v>
      </c>
      <c r="G10" s="113">
        <v>24.75</v>
      </c>
      <c r="H10" s="114">
        <f t="shared" ref="H10" si="1">G10-F10</f>
        <v>0.25</v>
      </c>
      <c r="I10" s="113"/>
      <c r="J10" s="115" t="s">
        <v>46</v>
      </c>
      <c r="K10" s="7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73" customFormat="1" ht="25" customHeight="1" x14ac:dyDescent="0.5">
      <c r="A11" s="109">
        <v>3</v>
      </c>
      <c r="B11" s="150" t="s">
        <v>31</v>
      </c>
      <c r="C11" s="151"/>
      <c r="D11" s="120" t="s">
        <v>79</v>
      </c>
      <c r="E11" s="111">
        <v>0.75</v>
      </c>
      <c r="F11" s="112">
        <v>27</v>
      </c>
      <c r="G11" s="113">
        <v>27.25</v>
      </c>
      <c r="H11" s="114">
        <f t="shared" ref="H11" si="2">G11-F11</f>
        <v>0.25</v>
      </c>
      <c r="I11" s="113"/>
      <c r="J11" s="115" t="s">
        <v>46</v>
      </c>
      <c r="K11" s="7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73" customFormat="1" ht="25" customHeight="1" x14ac:dyDescent="0.5">
      <c r="A12" s="59">
        <v>4</v>
      </c>
      <c r="B12" s="155" t="s">
        <v>32</v>
      </c>
      <c r="C12" s="156"/>
      <c r="D12" s="123" t="s">
        <v>80</v>
      </c>
      <c r="E12" s="85">
        <v>0.75</v>
      </c>
      <c r="F12" s="48">
        <v>20.5</v>
      </c>
      <c r="G12" s="74">
        <v>20.5</v>
      </c>
      <c r="H12" s="75">
        <f t="shared" ref="H12:H19" si="3">G12-F12</f>
        <v>0</v>
      </c>
      <c r="I12" s="137"/>
      <c r="J12" s="76"/>
      <c r="K12" s="7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73" customFormat="1" ht="25" customHeight="1" x14ac:dyDescent="0.5">
      <c r="A13" s="109">
        <v>5</v>
      </c>
      <c r="B13" s="110" t="s">
        <v>14</v>
      </c>
      <c r="C13" s="110"/>
      <c r="D13" s="146" t="s">
        <v>81</v>
      </c>
      <c r="E13" s="116">
        <v>0.625</v>
      </c>
      <c r="F13" s="117">
        <v>26</v>
      </c>
      <c r="G13" s="113">
        <v>25.25</v>
      </c>
      <c r="H13" s="114">
        <f t="shared" si="3"/>
        <v>-0.75</v>
      </c>
      <c r="I13" s="113"/>
      <c r="J13" s="115" t="s">
        <v>46</v>
      </c>
      <c r="K13" s="7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73" customFormat="1" ht="25" customHeight="1" x14ac:dyDescent="0.5">
      <c r="A14" s="109">
        <v>6</v>
      </c>
      <c r="B14" s="110" t="s">
        <v>39</v>
      </c>
      <c r="C14" s="110"/>
      <c r="D14" s="110" t="s">
        <v>82</v>
      </c>
      <c r="E14" s="111">
        <v>0.375</v>
      </c>
      <c r="F14" s="112">
        <v>11</v>
      </c>
      <c r="G14" s="113">
        <v>11.5</v>
      </c>
      <c r="H14" s="114">
        <f t="shared" si="3"/>
        <v>0.5</v>
      </c>
      <c r="I14" s="113"/>
      <c r="J14" s="115" t="s">
        <v>46</v>
      </c>
      <c r="K14" s="7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73" customFormat="1" ht="25" customHeight="1" x14ac:dyDescent="0.5">
      <c r="A15" s="109">
        <v>7</v>
      </c>
      <c r="B15" s="165" t="s">
        <v>43</v>
      </c>
      <c r="C15" s="165"/>
      <c r="D15" s="128" t="s">
        <v>83</v>
      </c>
      <c r="E15" s="111">
        <v>0.375</v>
      </c>
      <c r="F15" s="112">
        <v>10.75</v>
      </c>
      <c r="G15" s="113">
        <v>11.5</v>
      </c>
      <c r="H15" s="114">
        <f t="shared" si="3"/>
        <v>0.75</v>
      </c>
      <c r="I15" s="113"/>
      <c r="J15" s="115" t="s">
        <v>46</v>
      </c>
      <c r="K15" s="7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73" customFormat="1" ht="25" customHeight="1" x14ac:dyDescent="0.5">
      <c r="A16" s="109">
        <v>8</v>
      </c>
      <c r="B16" s="110" t="s">
        <v>17</v>
      </c>
      <c r="C16" s="110"/>
      <c r="D16" s="110" t="s">
        <v>84</v>
      </c>
      <c r="E16" s="111">
        <v>0.625</v>
      </c>
      <c r="F16" s="112">
        <v>22.5</v>
      </c>
      <c r="G16" s="113">
        <v>21.75</v>
      </c>
      <c r="H16" s="114">
        <f t="shared" si="3"/>
        <v>-0.75</v>
      </c>
      <c r="I16" s="113"/>
      <c r="J16" s="115" t="s">
        <v>46</v>
      </c>
      <c r="K16" s="7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73" customFormat="1" ht="25" customHeight="1" x14ac:dyDescent="0.5">
      <c r="A17" s="59">
        <v>9</v>
      </c>
      <c r="B17" s="96" t="s">
        <v>57</v>
      </c>
      <c r="C17" s="96"/>
      <c r="D17" s="96" t="s">
        <v>85</v>
      </c>
      <c r="E17" s="85">
        <v>0.625</v>
      </c>
      <c r="F17" s="48">
        <v>22.5</v>
      </c>
      <c r="G17" s="74">
        <v>22.5</v>
      </c>
      <c r="H17" s="75">
        <f t="shared" ref="H17" si="4">G17-F17</f>
        <v>0</v>
      </c>
      <c r="I17" s="137"/>
      <c r="J17" s="76"/>
      <c r="K17" s="7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73" customFormat="1" ht="25" customHeight="1" x14ac:dyDescent="0.5">
      <c r="A18" s="109">
        <v>10</v>
      </c>
      <c r="B18" s="110" t="s">
        <v>54</v>
      </c>
      <c r="C18" s="110"/>
      <c r="D18" s="110" t="s">
        <v>86</v>
      </c>
      <c r="E18" s="111">
        <v>0.25</v>
      </c>
      <c r="F18" s="112">
        <v>3.5</v>
      </c>
      <c r="G18" s="113">
        <v>3</v>
      </c>
      <c r="H18" s="114">
        <f t="shared" si="3"/>
        <v>-0.5</v>
      </c>
      <c r="I18" s="113"/>
      <c r="J18" s="115" t="s">
        <v>46</v>
      </c>
      <c r="K18" s="7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73" customFormat="1" ht="25" customHeight="1" x14ac:dyDescent="0.5">
      <c r="A19" s="109">
        <v>11</v>
      </c>
      <c r="B19" s="166" t="s">
        <v>47</v>
      </c>
      <c r="C19" s="166"/>
      <c r="D19" s="129" t="s">
        <v>87</v>
      </c>
      <c r="E19" s="111">
        <v>0.125</v>
      </c>
      <c r="F19" s="112">
        <v>3</v>
      </c>
      <c r="G19" s="113">
        <v>3.25</v>
      </c>
      <c r="H19" s="114">
        <f t="shared" si="3"/>
        <v>0.25</v>
      </c>
      <c r="I19" s="113"/>
      <c r="J19" s="115" t="s">
        <v>46</v>
      </c>
      <c r="K19" s="7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73" customFormat="1" ht="25" customHeight="1" x14ac:dyDescent="0.5">
      <c r="A20" s="59">
        <v>12</v>
      </c>
      <c r="B20" s="167" t="s">
        <v>48</v>
      </c>
      <c r="C20" s="167"/>
      <c r="D20" s="147" t="s">
        <v>88</v>
      </c>
      <c r="E20" s="84">
        <v>0.125</v>
      </c>
      <c r="F20" s="56">
        <v>3</v>
      </c>
      <c r="G20" s="74">
        <v>3</v>
      </c>
      <c r="H20" s="75">
        <f t="shared" ref="H20" si="5">G20-F20</f>
        <v>0</v>
      </c>
      <c r="I20" s="137"/>
      <c r="J20" s="9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73" customFormat="1" ht="25" customHeight="1" x14ac:dyDescent="0.5">
      <c r="A21" s="109">
        <v>14</v>
      </c>
      <c r="B21" s="150" t="s">
        <v>15</v>
      </c>
      <c r="C21" s="151"/>
      <c r="D21" s="120" t="s">
        <v>89</v>
      </c>
      <c r="E21" s="111">
        <v>0.125</v>
      </c>
      <c r="F21" s="112">
        <v>4.25</v>
      </c>
      <c r="G21" s="113">
        <v>4</v>
      </c>
      <c r="H21" s="114">
        <f>G21-F21</f>
        <v>-0.25</v>
      </c>
      <c r="I21" s="113"/>
      <c r="J21" s="115" t="s">
        <v>46</v>
      </c>
      <c r="K21" s="7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73" customFormat="1" ht="25" customHeight="1" x14ac:dyDescent="0.5">
      <c r="A22" s="109">
        <v>15</v>
      </c>
      <c r="B22" s="150" t="s">
        <v>16</v>
      </c>
      <c r="C22" s="151"/>
      <c r="D22" s="120" t="s">
        <v>90</v>
      </c>
      <c r="E22" s="111">
        <v>0.125</v>
      </c>
      <c r="F22" s="112">
        <v>1</v>
      </c>
      <c r="G22" s="113">
        <v>0.75</v>
      </c>
      <c r="H22" s="114">
        <f>G22-F22</f>
        <v>-0.25</v>
      </c>
      <c r="I22" s="113"/>
      <c r="J22" s="115" t="s">
        <v>46</v>
      </c>
      <c r="K22" s="7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73" customFormat="1" ht="25" customHeight="1" x14ac:dyDescent="0.5">
      <c r="A23" s="109">
        <v>16</v>
      </c>
      <c r="B23" s="165" t="s">
        <v>49</v>
      </c>
      <c r="C23" s="165"/>
      <c r="D23" s="128" t="s">
        <v>91</v>
      </c>
      <c r="E23" s="118">
        <v>0.25</v>
      </c>
      <c r="F23" s="119">
        <v>9.75</v>
      </c>
      <c r="G23" s="113">
        <v>9.5</v>
      </c>
      <c r="H23" s="114">
        <f t="shared" ref="H23:H26" si="6">G23-F23</f>
        <v>-0.25</v>
      </c>
      <c r="I23" s="113"/>
      <c r="J23" s="115" t="s">
        <v>46</v>
      </c>
      <c r="K23" s="7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73" customFormat="1" ht="25" customHeight="1" x14ac:dyDescent="0.5">
      <c r="A24" s="59">
        <v>17</v>
      </c>
      <c r="B24" s="167" t="s">
        <v>50</v>
      </c>
      <c r="C24" s="167"/>
      <c r="D24" s="130" t="s">
        <v>92</v>
      </c>
      <c r="E24" s="98">
        <v>0.25</v>
      </c>
      <c r="F24" s="91">
        <v>7</v>
      </c>
      <c r="G24" s="74">
        <v>7.125</v>
      </c>
      <c r="H24" s="75">
        <f t="shared" si="6"/>
        <v>0.125</v>
      </c>
      <c r="I24" s="137"/>
      <c r="J24" s="76"/>
      <c r="K24" s="7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73" customFormat="1" ht="25" customHeight="1" x14ac:dyDescent="0.5">
      <c r="A25" s="109">
        <v>18</v>
      </c>
      <c r="B25" s="165" t="s">
        <v>51</v>
      </c>
      <c r="C25" s="165"/>
      <c r="D25" s="128" t="s">
        <v>93</v>
      </c>
      <c r="E25" s="118">
        <v>0.25</v>
      </c>
      <c r="F25" s="119">
        <v>5</v>
      </c>
      <c r="G25" s="113">
        <v>4.75</v>
      </c>
      <c r="H25" s="114">
        <f t="shared" si="6"/>
        <v>-0.25</v>
      </c>
      <c r="I25" s="119">
        <v>5.5</v>
      </c>
      <c r="J25" s="115" t="s">
        <v>76</v>
      </c>
      <c r="K25" s="7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73" customFormat="1" ht="25" customHeight="1" x14ac:dyDescent="0.5">
      <c r="A26" s="59">
        <v>19</v>
      </c>
      <c r="B26" s="96" t="s">
        <v>52</v>
      </c>
      <c r="C26" s="96"/>
      <c r="D26" s="96" t="s">
        <v>94</v>
      </c>
      <c r="E26" s="98">
        <v>0.5</v>
      </c>
      <c r="F26" s="91">
        <v>24</v>
      </c>
      <c r="G26" s="74">
        <v>24</v>
      </c>
      <c r="H26" s="75">
        <f t="shared" si="6"/>
        <v>0</v>
      </c>
      <c r="I26" s="141"/>
      <c r="J26" s="76"/>
      <c r="K26" s="7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73" customFormat="1" ht="22.5" customHeight="1" x14ac:dyDescent="0.5">
      <c r="A27" s="109">
        <v>20</v>
      </c>
      <c r="B27" s="150" t="s">
        <v>58</v>
      </c>
      <c r="C27" s="151"/>
      <c r="D27" s="120" t="s">
        <v>95</v>
      </c>
      <c r="E27" s="111">
        <v>0.125</v>
      </c>
      <c r="F27" s="119">
        <v>15.25</v>
      </c>
      <c r="G27" s="113">
        <v>15.375</v>
      </c>
      <c r="H27" s="114">
        <f>G27-F27</f>
        <v>0.125</v>
      </c>
      <c r="I27" s="119">
        <v>15.5</v>
      </c>
      <c r="J27" s="115" t="s">
        <v>76</v>
      </c>
      <c r="K27" s="7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73" customFormat="1" ht="24" customHeight="1" x14ac:dyDescent="0.5">
      <c r="A28" s="109">
        <v>21</v>
      </c>
      <c r="B28" s="150" t="s">
        <v>59</v>
      </c>
      <c r="C28" s="151"/>
      <c r="D28" s="120" t="s">
        <v>96</v>
      </c>
      <c r="E28" s="111">
        <v>0.125</v>
      </c>
      <c r="F28" s="119">
        <v>11</v>
      </c>
      <c r="G28" s="113">
        <v>10.5</v>
      </c>
      <c r="H28" s="114">
        <f>G28-F28</f>
        <v>-0.5</v>
      </c>
      <c r="I28" s="119"/>
      <c r="J28" s="115" t="s">
        <v>46</v>
      </c>
      <c r="K28" s="7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3" customFormat="1" ht="24" hidden="1" customHeight="1" x14ac:dyDescent="0.5">
      <c r="A29" s="59">
        <v>22</v>
      </c>
      <c r="B29" s="163" t="s">
        <v>66</v>
      </c>
      <c r="C29" s="164"/>
      <c r="D29" s="127" t="s">
        <v>97</v>
      </c>
      <c r="E29" s="85">
        <v>0.125</v>
      </c>
      <c r="F29" s="91">
        <v>46</v>
      </c>
      <c r="G29" s="74"/>
      <c r="H29" s="75">
        <f>G29-F29</f>
        <v>-46</v>
      </c>
      <c r="I29" s="74"/>
      <c r="J29" s="99"/>
      <c r="K29" s="7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3" customFormat="1" ht="25" hidden="1" customHeight="1" x14ac:dyDescent="0.5">
      <c r="A30" s="59">
        <v>22</v>
      </c>
      <c r="B30" s="152" t="s">
        <v>44</v>
      </c>
      <c r="C30" s="153"/>
      <c r="D30" s="121"/>
      <c r="E30" s="85">
        <v>0.125</v>
      </c>
      <c r="F30" s="74"/>
      <c r="G30" s="74"/>
      <c r="H30" s="75"/>
      <c r="I30" s="74"/>
      <c r="J30" s="76"/>
      <c r="K30" s="7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3" customFormat="1" ht="25" hidden="1" customHeight="1" x14ac:dyDescent="0.5">
      <c r="A31" s="59">
        <v>23</v>
      </c>
      <c r="B31" s="154" t="s">
        <v>45</v>
      </c>
      <c r="C31" s="154"/>
      <c r="D31" s="148"/>
      <c r="E31" s="84">
        <v>0.125</v>
      </c>
      <c r="F31" s="74"/>
      <c r="G31" s="74"/>
      <c r="H31" s="75"/>
      <c r="I31" s="74"/>
      <c r="J31" s="9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3" customFormat="1" ht="19" customHeight="1" x14ac:dyDescent="0.5">
      <c r="A32" s="6"/>
      <c r="B32" s="83" t="s">
        <v>74</v>
      </c>
      <c r="C32" s="6"/>
      <c r="D32" s="6"/>
      <c r="E32" s="101"/>
      <c r="F32" s="102"/>
      <c r="G32" s="101"/>
      <c r="H32" s="101"/>
      <c r="I32" s="10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s="73" customFormat="1" ht="19" customHeight="1" x14ac:dyDescent="0.5">
      <c r="A33" s="6">
        <v>1</v>
      </c>
      <c r="B33" s="103" t="s">
        <v>60</v>
      </c>
      <c r="C33" s="6"/>
      <c r="D33" s="6"/>
      <c r="E33" s="101"/>
      <c r="F33" s="102"/>
      <c r="G33" s="101"/>
      <c r="H33" s="101"/>
      <c r="I33" s="10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s="73" customFormat="1" ht="19" customHeight="1" x14ac:dyDescent="0.5">
      <c r="A34" s="6">
        <v>2</v>
      </c>
      <c r="B34" s="103" t="s">
        <v>68</v>
      </c>
      <c r="C34" s="6"/>
      <c r="D34" s="6"/>
      <c r="E34" s="101"/>
      <c r="F34" s="102"/>
      <c r="G34" s="101"/>
      <c r="H34" s="101"/>
      <c r="I34" s="10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5" s="73" customFormat="1" ht="19" customHeight="1" x14ac:dyDescent="0.5">
      <c r="A35" s="6">
        <v>3</v>
      </c>
      <c r="B35" s="104" t="s">
        <v>61</v>
      </c>
      <c r="C35" s="6"/>
      <c r="D35" s="6"/>
      <c r="E35" s="101"/>
      <c r="F35" s="102"/>
      <c r="G35" s="101"/>
      <c r="H35" s="101"/>
      <c r="I35" s="10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s="73" customFormat="1" ht="19" customHeight="1" x14ac:dyDescent="0.5">
      <c r="A36" s="6">
        <v>4</v>
      </c>
      <c r="B36" s="104" t="s">
        <v>65</v>
      </c>
      <c r="C36" s="6"/>
      <c r="D36" s="6"/>
      <c r="E36" s="101"/>
      <c r="F36" s="102"/>
      <c r="G36" s="101"/>
      <c r="H36" s="101"/>
      <c r="I36" s="10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5" ht="19" customHeight="1" x14ac:dyDescent="0.35">
      <c r="A37" s="5"/>
      <c r="B37" s="103"/>
      <c r="C37" s="5"/>
      <c r="D37" s="5"/>
      <c r="E37" s="8"/>
      <c r="F37" s="11"/>
      <c r="G37" s="8"/>
      <c r="H37" s="8"/>
      <c r="I37" s="8"/>
      <c r="J37" s="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9" customHeight="1" x14ac:dyDescent="0.35">
      <c r="A38" s="5"/>
      <c r="B38" s="103"/>
      <c r="C38" s="5"/>
      <c r="D38" s="5"/>
      <c r="E38" s="8"/>
      <c r="F38" s="11"/>
      <c r="G38" s="8"/>
      <c r="H38" s="8"/>
      <c r="I38" s="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5" ht="19" customHeight="1" x14ac:dyDescent="0.35">
      <c r="A39" s="5"/>
      <c r="B39" s="103"/>
      <c r="C39" s="5"/>
      <c r="D39" s="5"/>
      <c r="E39" s="8"/>
      <c r="F39" s="11"/>
      <c r="G39" s="8"/>
      <c r="H39" s="8"/>
      <c r="I39" s="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5" ht="19" customHeight="1" x14ac:dyDescent="0.35">
      <c r="A40" s="5"/>
      <c r="B40" s="103"/>
      <c r="C40" s="5"/>
      <c r="D40" s="5"/>
      <c r="E40" s="8"/>
      <c r="F40" s="11"/>
      <c r="G40" s="8"/>
      <c r="H40" s="8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5" ht="19" customHeight="1" x14ac:dyDescent="0.35">
      <c r="A41" s="5"/>
      <c r="B41" s="103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5" ht="19" customHeight="1" x14ac:dyDescent="0.35">
      <c r="A42" s="5"/>
      <c r="B42" s="103"/>
      <c r="C42" s="5"/>
      <c r="D42" s="5"/>
      <c r="E42" s="8"/>
      <c r="F42" s="11"/>
      <c r="G42" s="8"/>
      <c r="H42" s="8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5" ht="19" customHeight="1" x14ac:dyDescent="0.35">
      <c r="A43" s="5"/>
      <c r="B43" s="103"/>
      <c r="C43" s="5"/>
      <c r="D43" s="5"/>
      <c r="E43" s="8"/>
      <c r="F43" s="11"/>
      <c r="G43" s="8"/>
      <c r="H43" s="8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5" ht="19" customHeight="1" x14ac:dyDescent="0.35">
      <c r="A44" s="5"/>
      <c r="B44" s="103"/>
      <c r="C44" s="5"/>
      <c r="D44" s="5"/>
      <c r="E44" s="8"/>
      <c r="F44" s="11"/>
      <c r="G44" s="8"/>
      <c r="H44" s="8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ht="19" customHeight="1" x14ac:dyDescent="0.35">
      <c r="A45" s="5"/>
      <c r="B45" s="29"/>
      <c r="C45" s="5"/>
      <c r="D45" s="5"/>
      <c r="E45" s="8"/>
      <c r="F45" s="11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5" ht="19" customHeight="1" x14ac:dyDescent="0.35">
      <c r="A46" s="5"/>
      <c r="B46" s="29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5" ht="19" customHeight="1" x14ac:dyDescent="0.35">
      <c r="A47" s="5"/>
      <c r="B47" s="29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5" ht="19" customHeight="1" x14ac:dyDescent="0.35">
      <c r="A48" s="5"/>
      <c r="B48" s="29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29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5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5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</sheetData>
  <mergeCells count="26"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</mergeCells>
  <printOptions horizontalCentered="1"/>
  <pageMargins left="0.2" right="0.2" top="0.5" bottom="0.25" header="0.3" footer="0.3"/>
  <pageSetup scale="4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68" t="s">
        <v>0</v>
      </c>
      <c r="B1" s="168"/>
      <c r="C1" s="86">
        <f>COMMENTS!C1</f>
        <v>118591</v>
      </c>
      <c r="E1" s="185"/>
      <c r="F1" s="169"/>
      <c r="G1" s="169"/>
      <c r="H1" s="16"/>
    </row>
    <row r="2" spans="1:22" ht="24.75" customHeight="1" thickBot="1" x14ac:dyDescent="0.55000000000000004">
      <c r="A2" s="168" t="s">
        <v>1</v>
      </c>
      <c r="B2" s="168"/>
      <c r="C2" s="1" t="str">
        <f>COMMENTS!C2</f>
        <v>Stussy Applique Hood</v>
      </c>
      <c r="E2" s="186"/>
      <c r="F2" s="170"/>
      <c r="G2" s="170"/>
      <c r="H2" s="17"/>
    </row>
    <row r="3" spans="1:22" ht="22.75" customHeight="1" thickBot="1" x14ac:dyDescent="0.55000000000000004">
      <c r="A3" s="168" t="s">
        <v>2</v>
      </c>
      <c r="B3" s="168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73" t="s">
        <v>3</v>
      </c>
      <c r="B4" s="173"/>
      <c r="C4" s="15" t="s">
        <v>13</v>
      </c>
      <c r="E4" s="87" t="str">
        <f>COMMENTS!F4</f>
        <v>DATE: 1/30/2025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87" t="s">
        <v>7</v>
      </c>
      <c r="C6" s="18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6"/>
      <c r="B7" s="177"/>
      <c r="C7" s="177"/>
      <c r="D7" s="177"/>
      <c r="E7" s="177"/>
      <c r="F7" s="177"/>
      <c r="G7" s="177"/>
      <c r="H7" s="17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79"/>
      <c r="B8" s="180"/>
      <c r="C8" s="180"/>
      <c r="D8" s="180"/>
      <c r="E8" s="180"/>
      <c r="F8" s="180"/>
      <c r="G8" s="180"/>
      <c r="H8" s="18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79"/>
      <c r="B9" s="180"/>
      <c r="C9" s="180"/>
      <c r="D9" s="180"/>
      <c r="E9" s="180"/>
      <c r="F9" s="180"/>
      <c r="G9" s="180"/>
      <c r="H9" s="18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79"/>
      <c r="B10" s="180"/>
      <c r="C10" s="180"/>
      <c r="D10" s="180"/>
      <c r="E10" s="180"/>
      <c r="F10" s="180"/>
      <c r="G10" s="180"/>
      <c r="H10" s="18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79"/>
      <c r="B11" s="180"/>
      <c r="C11" s="180"/>
      <c r="D11" s="180"/>
      <c r="E11" s="180"/>
      <c r="F11" s="180"/>
      <c r="G11" s="180"/>
      <c r="H11" s="18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79"/>
      <c r="B12" s="180"/>
      <c r="C12" s="180"/>
      <c r="D12" s="180"/>
      <c r="E12" s="180"/>
      <c r="F12" s="180"/>
      <c r="G12" s="180"/>
      <c r="H12" s="18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79"/>
      <c r="B13" s="180"/>
      <c r="C13" s="180"/>
      <c r="D13" s="180"/>
      <c r="E13" s="180"/>
      <c r="F13" s="180"/>
      <c r="G13" s="180"/>
      <c r="H13" s="18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79"/>
      <c r="B14" s="180"/>
      <c r="C14" s="180"/>
      <c r="D14" s="180"/>
      <c r="E14" s="180"/>
      <c r="F14" s="180"/>
      <c r="G14" s="180"/>
      <c r="H14" s="18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79"/>
      <c r="B15" s="180"/>
      <c r="C15" s="180"/>
      <c r="D15" s="180"/>
      <c r="E15" s="180"/>
      <c r="F15" s="180"/>
      <c r="G15" s="180"/>
      <c r="H15" s="18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79"/>
      <c r="B16" s="180"/>
      <c r="C16" s="180"/>
      <c r="D16" s="180"/>
      <c r="E16" s="180"/>
      <c r="F16" s="180"/>
      <c r="G16" s="180"/>
      <c r="H16" s="18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79"/>
      <c r="B17" s="180"/>
      <c r="C17" s="180"/>
      <c r="D17" s="180"/>
      <c r="E17" s="180"/>
      <c r="F17" s="180"/>
      <c r="G17" s="180"/>
      <c r="H17" s="18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79"/>
      <c r="B18" s="180"/>
      <c r="C18" s="180"/>
      <c r="D18" s="180"/>
      <c r="E18" s="180"/>
      <c r="F18" s="180"/>
      <c r="G18" s="180"/>
      <c r="H18" s="18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79"/>
      <c r="B19" s="180"/>
      <c r="C19" s="180"/>
      <c r="D19" s="180"/>
      <c r="E19" s="180"/>
      <c r="F19" s="180"/>
      <c r="G19" s="180"/>
      <c r="H19" s="18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79"/>
      <c r="B20" s="180"/>
      <c r="C20" s="180"/>
      <c r="D20" s="180"/>
      <c r="E20" s="180"/>
      <c r="F20" s="180"/>
      <c r="G20" s="180"/>
      <c r="H20" s="18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79"/>
      <c r="B21" s="180"/>
      <c r="C21" s="180"/>
      <c r="D21" s="180"/>
      <c r="E21" s="180"/>
      <c r="F21" s="180"/>
      <c r="G21" s="180"/>
      <c r="H21" s="18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79"/>
      <c r="B22" s="180"/>
      <c r="C22" s="180"/>
      <c r="D22" s="180"/>
      <c r="E22" s="180"/>
      <c r="F22" s="180"/>
      <c r="G22" s="180"/>
      <c r="H22" s="18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79"/>
      <c r="B23" s="180"/>
      <c r="C23" s="180"/>
      <c r="D23" s="180"/>
      <c r="E23" s="180"/>
      <c r="F23" s="180"/>
      <c r="G23" s="180"/>
      <c r="H23" s="18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79"/>
      <c r="B24" s="180"/>
      <c r="C24" s="180"/>
      <c r="D24" s="180"/>
      <c r="E24" s="180"/>
      <c r="F24" s="180"/>
      <c r="G24" s="180"/>
      <c r="H24" s="18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79"/>
      <c r="B25" s="180"/>
      <c r="C25" s="180"/>
      <c r="D25" s="180"/>
      <c r="E25" s="180"/>
      <c r="F25" s="180"/>
      <c r="G25" s="180"/>
      <c r="H25" s="18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79"/>
      <c r="B26" s="180"/>
      <c r="C26" s="180"/>
      <c r="D26" s="180"/>
      <c r="E26" s="180"/>
      <c r="F26" s="180"/>
      <c r="G26" s="180"/>
      <c r="H26" s="18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79"/>
      <c r="B27" s="180"/>
      <c r="C27" s="180"/>
      <c r="D27" s="180"/>
      <c r="E27" s="180"/>
      <c r="F27" s="180"/>
      <c r="G27" s="180"/>
      <c r="H27" s="18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79"/>
      <c r="B28" s="180"/>
      <c r="C28" s="180"/>
      <c r="D28" s="180"/>
      <c r="E28" s="180"/>
      <c r="F28" s="180"/>
      <c r="G28" s="180"/>
      <c r="H28" s="18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79"/>
      <c r="B29" s="180"/>
      <c r="C29" s="180"/>
      <c r="D29" s="180"/>
      <c r="E29" s="180"/>
      <c r="F29" s="180"/>
      <c r="G29" s="180"/>
      <c r="H29" s="18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79"/>
      <c r="B30" s="180"/>
      <c r="C30" s="180"/>
      <c r="D30" s="180"/>
      <c r="E30" s="180"/>
      <c r="F30" s="180"/>
      <c r="G30" s="180"/>
      <c r="H30" s="18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79"/>
      <c r="B31" s="180"/>
      <c r="C31" s="180"/>
      <c r="D31" s="180"/>
      <c r="E31" s="180"/>
      <c r="F31" s="180"/>
      <c r="G31" s="180"/>
      <c r="H31" s="18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79"/>
      <c r="B32" s="180"/>
      <c r="C32" s="180"/>
      <c r="D32" s="180"/>
      <c r="E32" s="180"/>
      <c r="F32" s="180"/>
      <c r="G32" s="180"/>
      <c r="H32" s="18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79"/>
      <c r="B33" s="180"/>
      <c r="C33" s="180"/>
      <c r="D33" s="180"/>
      <c r="E33" s="180"/>
      <c r="F33" s="180"/>
      <c r="G33" s="180"/>
      <c r="H33" s="18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79"/>
      <c r="B34" s="180"/>
      <c r="C34" s="180"/>
      <c r="D34" s="180"/>
      <c r="E34" s="180"/>
      <c r="F34" s="180"/>
      <c r="G34" s="180"/>
      <c r="H34" s="18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79"/>
      <c r="B35" s="180"/>
      <c r="C35" s="180"/>
      <c r="D35" s="180"/>
      <c r="E35" s="180"/>
      <c r="F35" s="180"/>
      <c r="G35" s="180"/>
      <c r="H35" s="18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79"/>
      <c r="B36" s="180"/>
      <c r="C36" s="180"/>
      <c r="D36" s="180"/>
      <c r="E36" s="180"/>
      <c r="F36" s="180"/>
      <c r="G36" s="180"/>
      <c r="H36" s="18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79"/>
      <c r="B37" s="180"/>
      <c r="C37" s="180"/>
      <c r="D37" s="180"/>
      <c r="E37" s="180"/>
      <c r="F37" s="180"/>
      <c r="G37" s="180"/>
      <c r="H37" s="18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2"/>
      <c r="B38" s="183"/>
      <c r="C38" s="183"/>
      <c r="D38" s="183"/>
      <c r="E38" s="183"/>
      <c r="F38" s="183"/>
      <c r="G38" s="183"/>
      <c r="H38" s="18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" sqref="D1:D4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68" t="s">
        <v>9</v>
      </c>
      <c r="B1" s="168"/>
      <c r="C1" s="86">
        <f>COMMENTS!C1</f>
        <v>118591</v>
      </c>
      <c r="D1" s="87"/>
      <c r="E1" s="34"/>
      <c r="F1" s="35"/>
      <c r="G1" s="35"/>
      <c r="H1" s="14"/>
      <c r="I1" s="14"/>
      <c r="J1" s="14"/>
    </row>
    <row r="2" spans="1:21" ht="24.75" customHeight="1" thickBot="1" x14ac:dyDescent="1.05">
      <c r="A2" s="168" t="s">
        <v>10</v>
      </c>
      <c r="B2" s="168"/>
      <c r="C2" s="86" t="str">
        <f>COMMENTS!C2</f>
        <v>Stussy Applique Hood</v>
      </c>
      <c r="D2" s="87"/>
      <c r="F2" s="7"/>
      <c r="G2" s="7"/>
      <c r="H2" s="14"/>
      <c r="I2" s="14"/>
      <c r="J2" s="14"/>
    </row>
    <row r="3" spans="1:21" ht="22.75" customHeight="1" thickBot="1" x14ac:dyDescent="0.55000000000000004">
      <c r="A3" s="174" t="s">
        <v>29</v>
      </c>
      <c r="B3" s="175"/>
      <c r="C3" s="86" t="str">
        <f>COMMENTS!C3</f>
        <v>UNAVAILABLE</v>
      </c>
      <c r="D3" s="87"/>
      <c r="F3" s="36"/>
      <c r="G3" s="36"/>
      <c r="H3" s="37"/>
    </row>
    <row r="4" spans="1:21" ht="22.75" customHeight="1" thickBot="1" x14ac:dyDescent="0.55000000000000004">
      <c r="A4" s="168" t="s">
        <v>37</v>
      </c>
      <c r="B4" s="168"/>
      <c r="C4" s="86" t="str">
        <f>COMMENTS!C4</f>
        <v>FA25</v>
      </c>
      <c r="D4" s="87"/>
      <c r="F4" s="100" t="str">
        <f>COMMENTS!F4</f>
        <v>DATE: 1/30/2025</v>
      </c>
      <c r="G4" s="87"/>
      <c r="H4" s="37"/>
    </row>
    <row r="5" spans="1:21" ht="22.75" customHeight="1" thickBot="1" x14ac:dyDescent="0.55000000000000004">
      <c r="A5" s="173" t="s">
        <v>11</v>
      </c>
      <c r="B5" s="173"/>
      <c r="C5" s="86" t="str">
        <f>COMMENTS!C5</f>
        <v>M</v>
      </c>
      <c r="D5" s="87"/>
      <c r="F5" s="36"/>
      <c r="G5" s="36"/>
    </row>
    <row r="6" spans="1:21" ht="22.75" customHeight="1" thickBot="1" x14ac:dyDescent="0.55000000000000004">
      <c r="A6" s="174" t="s">
        <v>8</v>
      </c>
      <c r="B6" s="175"/>
      <c r="C6" s="86">
        <f>COMMENTS!C6</f>
        <v>0</v>
      </c>
      <c r="D6" s="87"/>
      <c r="J6" s="39"/>
    </row>
    <row r="7" spans="1:21" ht="39.75" customHeight="1" thickBot="1" x14ac:dyDescent="0.4">
      <c r="A7" s="40"/>
      <c r="B7" s="187" t="s">
        <v>4</v>
      </c>
      <c r="C7" s="198"/>
      <c r="D7" s="149"/>
      <c r="E7" s="41" t="s">
        <v>18</v>
      </c>
      <c r="F7" s="42"/>
      <c r="G7" s="42"/>
      <c r="H7" s="42" t="s">
        <v>19</v>
      </c>
      <c r="I7" s="43"/>
      <c r="J7" s="44"/>
      <c r="K7" s="4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7"/>
      <c r="B8" s="199" t="s">
        <v>6</v>
      </c>
      <c r="C8" s="200"/>
      <c r="D8" s="135"/>
      <c r="E8" s="78"/>
      <c r="F8" s="79" t="s">
        <v>67</v>
      </c>
      <c r="G8" s="79" t="s">
        <v>20</v>
      </c>
      <c r="H8" s="80" t="s">
        <v>13</v>
      </c>
      <c r="I8" s="81" t="s">
        <v>21</v>
      </c>
      <c r="J8" s="82" t="s">
        <v>22</v>
      </c>
      <c r="K8" s="82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2" customHeight="1" x14ac:dyDescent="0.35">
      <c r="A9" s="54">
        <v>1</v>
      </c>
      <c r="B9" s="196" t="s">
        <v>24</v>
      </c>
      <c r="C9" s="201"/>
      <c r="D9" s="136" t="s">
        <v>77</v>
      </c>
      <c r="E9" s="53">
        <v>0.25</v>
      </c>
      <c r="F9" s="55">
        <f>G9-1/4</f>
        <v>8.25</v>
      </c>
      <c r="G9" s="55">
        <f>H9-1/4</f>
        <v>8.5</v>
      </c>
      <c r="H9" s="56">
        <v>8.75</v>
      </c>
      <c r="I9" s="57">
        <f>H9+1/4</f>
        <v>9</v>
      </c>
      <c r="J9" s="57">
        <f>H9+0.5</f>
        <v>9.25</v>
      </c>
      <c r="K9" s="58">
        <f>I9+0.5</f>
        <v>9.5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6">
        <v>2</v>
      </c>
      <c r="B10" s="192" t="s">
        <v>41</v>
      </c>
      <c r="C10" s="192"/>
      <c r="D10" s="31" t="s">
        <v>78</v>
      </c>
      <c r="E10" s="32">
        <v>0.75</v>
      </c>
      <c r="F10" s="47">
        <f t="shared" ref="F10:G13" si="0">G10-1</f>
        <v>22.5</v>
      </c>
      <c r="G10" s="47">
        <f t="shared" si="0"/>
        <v>23.5</v>
      </c>
      <c r="H10" s="48">
        <v>24.5</v>
      </c>
      <c r="I10" s="23">
        <f>H10+1</f>
        <v>25.5</v>
      </c>
      <c r="J10" s="23">
        <f>H10+2</f>
        <v>26.5</v>
      </c>
      <c r="K10" s="49">
        <f>I10+2</f>
        <v>27.5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6">
        <v>3</v>
      </c>
      <c r="B11" s="192" t="s">
        <v>33</v>
      </c>
      <c r="C11" s="192"/>
      <c r="D11" s="31" t="s">
        <v>79</v>
      </c>
      <c r="E11" s="32">
        <v>0.75</v>
      </c>
      <c r="F11" s="47">
        <f t="shared" si="0"/>
        <v>25</v>
      </c>
      <c r="G11" s="47">
        <f t="shared" si="0"/>
        <v>26</v>
      </c>
      <c r="H11" s="48">
        <v>27</v>
      </c>
      <c r="I11" s="23">
        <f>H11+1</f>
        <v>28</v>
      </c>
      <c r="J11" s="23">
        <f t="shared" ref="J11" si="1">H11+2</f>
        <v>29</v>
      </c>
      <c r="K11" s="49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46">
        <v>4</v>
      </c>
      <c r="B12" s="191" t="s">
        <v>34</v>
      </c>
      <c r="C12" s="192"/>
      <c r="D12" s="31" t="s">
        <v>80</v>
      </c>
      <c r="E12" s="32">
        <v>0.75</v>
      </c>
      <c r="F12" s="47">
        <f t="shared" si="0"/>
        <v>18.5</v>
      </c>
      <c r="G12" s="47">
        <f t="shared" si="0"/>
        <v>19.5</v>
      </c>
      <c r="H12" s="48">
        <v>20.5</v>
      </c>
      <c r="I12" s="23">
        <f>H12+1</f>
        <v>21.5</v>
      </c>
      <c r="J12" s="23">
        <f t="shared" ref="J12:K12" si="3">H12+2</f>
        <v>22.5</v>
      </c>
      <c r="K12" s="49">
        <f t="shared" si="3"/>
        <v>23.5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54">
        <v>5</v>
      </c>
      <c r="B13" s="196" t="s">
        <v>28</v>
      </c>
      <c r="C13" s="197"/>
      <c r="D13" s="134" t="s">
        <v>81</v>
      </c>
      <c r="E13" s="53">
        <v>0.625</v>
      </c>
      <c r="F13" s="55">
        <f t="shared" si="0"/>
        <v>24</v>
      </c>
      <c r="G13" s="55">
        <f t="shared" si="0"/>
        <v>25</v>
      </c>
      <c r="H13" s="56">
        <v>26</v>
      </c>
      <c r="I13" s="57">
        <f>H13+1</f>
        <v>27</v>
      </c>
      <c r="J13" s="57">
        <f>H13+2</f>
        <v>28</v>
      </c>
      <c r="K13" s="58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2" customHeight="1" x14ac:dyDescent="0.35">
      <c r="A14" s="46">
        <v>6</v>
      </c>
      <c r="B14" s="94" t="s">
        <v>39</v>
      </c>
      <c r="C14" s="31"/>
      <c r="D14" s="31" t="s">
        <v>82</v>
      </c>
      <c r="E14" s="32">
        <v>0.375</v>
      </c>
      <c r="F14" s="47">
        <f>G14-0.5</f>
        <v>10.5</v>
      </c>
      <c r="G14" s="47">
        <f>H14-0.5</f>
        <v>11</v>
      </c>
      <c r="H14" s="48">
        <v>11.5</v>
      </c>
      <c r="I14" s="23">
        <f>H14+0.5</f>
        <v>12</v>
      </c>
      <c r="J14" s="23">
        <f>H14+1</f>
        <v>12.5</v>
      </c>
      <c r="K14" s="49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6">
        <v>7</v>
      </c>
      <c r="B15" s="191" t="s">
        <v>35</v>
      </c>
      <c r="C15" s="192"/>
      <c r="D15" s="31" t="s">
        <v>83</v>
      </c>
      <c r="E15" s="32">
        <v>0.375</v>
      </c>
      <c r="F15" s="47">
        <f>G15-0.5</f>
        <v>10.75</v>
      </c>
      <c r="G15" s="47">
        <f>H15-0.5</f>
        <v>11.25</v>
      </c>
      <c r="H15" s="48">
        <v>11.75</v>
      </c>
      <c r="I15" s="23">
        <f>H15+0.5</f>
        <v>12.25</v>
      </c>
      <c r="J15" s="23">
        <f>H15+1</f>
        <v>12.75</v>
      </c>
      <c r="K15" s="49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6">
        <v>8</v>
      </c>
      <c r="B16" s="191" t="s">
        <v>27</v>
      </c>
      <c r="C16" s="192"/>
      <c r="D16" s="31" t="s">
        <v>84</v>
      </c>
      <c r="E16" s="32">
        <v>0.625</v>
      </c>
      <c r="F16" s="47">
        <f>G16-1</f>
        <v>20.5</v>
      </c>
      <c r="G16" s="47">
        <f>H16-1</f>
        <v>21.5</v>
      </c>
      <c r="H16" s="48">
        <v>22.5</v>
      </c>
      <c r="I16" s="23">
        <f>H16+1</f>
        <v>23.5</v>
      </c>
      <c r="J16" s="23">
        <f>H16+2</f>
        <v>24.5</v>
      </c>
      <c r="K16" s="49">
        <f>I16+2</f>
        <v>25.5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2" customHeight="1" x14ac:dyDescent="0.35">
      <c r="A17" s="46">
        <v>9</v>
      </c>
      <c r="B17" s="191" t="s">
        <v>27</v>
      </c>
      <c r="C17" s="192"/>
      <c r="D17" s="31" t="s">
        <v>85</v>
      </c>
      <c r="E17" s="32">
        <v>0.625</v>
      </c>
      <c r="F17" s="47">
        <f>G17-1</f>
        <v>20.5</v>
      </c>
      <c r="G17" s="47">
        <f>H17-1</f>
        <v>21.5</v>
      </c>
      <c r="H17" s="48">
        <v>22.5</v>
      </c>
      <c r="I17" s="23">
        <f>H17+1</f>
        <v>23.5</v>
      </c>
      <c r="J17" s="23">
        <f>H17+2</f>
        <v>24.5</v>
      </c>
      <c r="K17" s="49">
        <f>I17+2</f>
        <v>25.5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46">
        <v>10</v>
      </c>
      <c r="B18" s="191" t="s">
        <v>54</v>
      </c>
      <c r="C18" s="192"/>
      <c r="D18" s="31" t="s">
        <v>86</v>
      </c>
      <c r="E18" s="32">
        <v>0.25</v>
      </c>
      <c r="F18" s="47">
        <f>G18-1/4</f>
        <v>3</v>
      </c>
      <c r="G18" s="47">
        <f>H18-1/4</f>
        <v>3.25</v>
      </c>
      <c r="H18" s="48">
        <v>3.5</v>
      </c>
      <c r="I18" s="23">
        <f>H18+1/4</f>
        <v>3.75</v>
      </c>
      <c r="J18" s="23">
        <f>H18+0.5</f>
        <v>4</v>
      </c>
      <c r="K18" s="49">
        <f>I18+0.5</f>
        <v>4.25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46">
        <v>11</v>
      </c>
      <c r="B19" s="191" t="s">
        <v>42</v>
      </c>
      <c r="C19" s="192"/>
      <c r="D19" s="31" t="s">
        <v>87</v>
      </c>
      <c r="E19" s="32">
        <v>0.125</v>
      </c>
      <c r="F19" s="47">
        <f>G19-0</f>
        <v>3</v>
      </c>
      <c r="G19" s="47">
        <f>H19-0</f>
        <v>3</v>
      </c>
      <c r="H19" s="48">
        <v>3</v>
      </c>
      <c r="I19" s="23">
        <f>H19+0</f>
        <v>3</v>
      </c>
      <c r="J19" s="23">
        <f>H19+0</f>
        <v>3</v>
      </c>
      <c r="K19" s="49">
        <f>I19+0</f>
        <v>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2" customHeight="1" x14ac:dyDescent="0.35">
      <c r="A20" s="54">
        <v>12</v>
      </c>
      <c r="B20" s="193" t="s">
        <v>38</v>
      </c>
      <c r="C20" s="194"/>
      <c r="D20" s="132" t="s">
        <v>88</v>
      </c>
      <c r="E20" s="53">
        <v>0.125</v>
      </c>
      <c r="F20" s="55">
        <f>G20-0</f>
        <v>3</v>
      </c>
      <c r="G20" s="55">
        <f>H20-0</f>
        <v>3</v>
      </c>
      <c r="H20" s="56">
        <v>3</v>
      </c>
      <c r="I20" s="57">
        <f>H20+0</f>
        <v>3</v>
      </c>
      <c r="J20" s="57">
        <f>H20+0</f>
        <v>3</v>
      </c>
      <c r="K20" s="58">
        <f>I20+0</f>
        <v>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22" customHeight="1" x14ac:dyDescent="0.35">
      <c r="A21" s="46">
        <v>13</v>
      </c>
      <c r="B21" s="191" t="s">
        <v>25</v>
      </c>
      <c r="C21" s="192"/>
      <c r="D21" s="31" t="s">
        <v>89</v>
      </c>
      <c r="E21" s="32">
        <v>0.125</v>
      </c>
      <c r="F21" s="47">
        <f>G21-1/4</f>
        <v>3.75</v>
      </c>
      <c r="G21" s="47">
        <f>H21-1/4</f>
        <v>4</v>
      </c>
      <c r="H21" s="48">
        <v>4.25</v>
      </c>
      <c r="I21" s="23">
        <f>H21+1/4</f>
        <v>4.5</v>
      </c>
      <c r="J21" s="23">
        <f>H21+1/2</f>
        <v>4.75</v>
      </c>
      <c r="K21" s="49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2" customHeight="1" x14ac:dyDescent="0.35">
      <c r="A22" s="46">
        <v>14</v>
      </c>
      <c r="B22" s="191" t="s">
        <v>26</v>
      </c>
      <c r="C22" s="192"/>
      <c r="D22" s="31" t="s">
        <v>90</v>
      </c>
      <c r="E22" s="32">
        <v>0.125</v>
      </c>
      <c r="F22" s="47">
        <f>G22-0</f>
        <v>1</v>
      </c>
      <c r="G22" s="47">
        <f>H22-0</f>
        <v>1</v>
      </c>
      <c r="H22" s="48">
        <v>1</v>
      </c>
      <c r="I22" s="23">
        <f>H22+0</f>
        <v>1</v>
      </c>
      <c r="J22" s="23">
        <f t="shared" ref="J22:K22" si="4">H22+0</f>
        <v>1</v>
      </c>
      <c r="K22" s="49">
        <f t="shared" si="4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8">
        <v>15</v>
      </c>
      <c r="B23" s="167" t="s">
        <v>49</v>
      </c>
      <c r="C23" s="167"/>
      <c r="D23" s="130" t="s">
        <v>91</v>
      </c>
      <c r="E23" s="89">
        <v>0.25</v>
      </c>
      <c r="F23" s="90">
        <f>G23-3/8</f>
        <v>9</v>
      </c>
      <c r="G23" s="90">
        <f>H23-3/8</f>
        <v>9.375</v>
      </c>
      <c r="H23" s="91">
        <v>9.75</v>
      </c>
      <c r="I23" s="92">
        <f>H23+0.375</f>
        <v>10.125</v>
      </c>
      <c r="J23" s="92">
        <f>H23+0.75</f>
        <v>10.5</v>
      </c>
      <c r="K23" s="93">
        <f>I23+3/4</f>
        <v>10.875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8">
        <v>16</v>
      </c>
      <c r="B24" s="167" t="s">
        <v>50</v>
      </c>
      <c r="C24" s="167"/>
      <c r="D24" s="130" t="s">
        <v>92</v>
      </c>
      <c r="E24" s="89">
        <v>0.25</v>
      </c>
      <c r="F24" s="90">
        <f>G24-0.375</f>
        <v>6.25</v>
      </c>
      <c r="G24" s="90">
        <f>H24-0.375</f>
        <v>6.625</v>
      </c>
      <c r="H24" s="91">
        <v>7</v>
      </c>
      <c r="I24" s="92">
        <f>H24+0.375</f>
        <v>7.375</v>
      </c>
      <c r="J24" s="92">
        <f>H24+0.75</f>
        <v>7.75</v>
      </c>
      <c r="K24" s="93">
        <f>I24+0.75</f>
        <v>8.125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8">
        <v>17</v>
      </c>
      <c r="B25" s="189" t="s">
        <v>55</v>
      </c>
      <c r="C25" s="190"/>
      <c r="D25" s="131" t="s">
        <v>93</v>
      </c>
      <c r="E25" s="89">
        <v>0.25</v>
      </c>
      <c r="F25" s="90">
        <f>G25-1/4</f>
        <v>5</v>
      </c>
      <c r="G25" s="90">
        <f>H25-1/4</f>
        <v>5.25</v>
      </c>
      <c r="H25" s="91">
        <v>5.5</v>
      </c>
      <c r="I25" s="92">
        <f>H25+1/4</f>
        <v>5.75</v>
      </c>
      <c r="J25" s="92">
        <f>H25+0.5</f>
        <v>6</v>
      </c>
      <c r="K25" s="93">
        <f>I25+0.5</f>
        <v>6.25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88">
        <v>18</v>
      </c>
      <c r="B26" s="189" t="s">
        <v>53</v>
      </c>
      <c r="C26" s="190"/>
      <c r="D26" s="131" t="s">
        <v>94</v>
      </c>
      <c r="E26" s="89">
        <v>0.75</v>
      </c>
      <c r="F26" s="90">
        <f>G26-1</f>
        <v>22</v>
      </c>
      <c r="G26" s="90">
        <f>H26-1</f>
        <v>23</v>
      </c>
      <c r="H26" s="91">
        <v>24</v>
      </c>
      <c r="I26" s="92">
        <f>H26+1</f>
        <v>25</v>
      </c>
      <c r="J26" s="92">
        <f t="shared" ref="J26:K26" si="5">H26+2</f>
        <v>26</v>
      </c>
      <c r="K26" s="93">
        <f t="shared" si="5"/>
        <v>27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88">
        <v>19</v>
      </c>
      <c r="B27" s="96" t="s">
        <v>58</v>
      </c>
      <c r="C27" s="96"/>
      <c r="D27" s="96" t="s">
        <v>95</v>
      </c>
      <c r="E27" s="89">
        <v>0.25</v>
      </c>
      <c r="F27" s="90">
        <f>G27-1/4</f>
        <v>15</v>
      </c>
      <c r="G27" s="90">
        <f>H27-1/4</f>
        <v>15.25</v>
      </c>
      <c r="H27" s="91">
        <v>15.5</v>
      </c>
      <c r="I27" s="92">
        <f>H27+1/4</f>
        <v>15.75</v>
      </c>
      <c r="J27" s="92">
        <f>H27+1/2</f>
        <v>16</v>
      </c>
      <c r="K27" s="93">
        <f>I27+0.5</f>
        <v>16.25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5">
      <c r="A28" s="88">
        <v>20</v>
      </c>
      <c r="B28" s="195" t="s">
        <v>63</v>
      </c>
      <c r="C28" s="195"/>
      <c r="D28" s="133" t="s">
        <v>96</v>
      </c>
      <c r="E28" s="89">
        <v>0.25</v>
      </c>
      <c r="F28" s="90">
        <f>G28-0.25</f>
        <v>10.5</v>
      </c>
      <c r="G28" s="90">
        <f>H28-0.25</f>
        <v>10.75</v>
      </c>
      <c r="H28" s="91">
        <v>11</v>
      </c>
      <c r="I28" s="92">
        <f>H28+1/4</f>
        <v>11.25</v>
      </c>
      <c r="J28" s="92">
        <f>H28+1/2</f>
        <v>11.5</v>
      </c>
      <c r="K28" s="93">
        <f>I28+0.5</f>
        <v>11.75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hidden="1" customHeight="1" x14ac:dyDescent="0.35">
      <c r="A29" s="88">
        <v>21</v>
      </c>
      <c r="B29" s="189" t="s">
        <v>64</v>
      </c>
      <c r="C29" s="190"/>
      <c r="D29" s="131" t="s">
        <v>97</v>
      </c>
      <c r="E29" s="89">
        <v>0.375</v>
      </c>
      <c r="F29" s="90">
        <f>G29-0.5</f>
        <v>45</v>
      </c>
      <c r="G29" s="90">
        <f>H29-0.5</f>
        <v>45.5</v>
      </c>
      <c r="H29" s="91">
        <v>46</v>
      </c>
      <c r="I29" s="92">
        <f>H29+0.5</f>
        <v>46.5</v>
      </c>
      <c r="J29" s="92">
        <f>H29+1</f>
        <v>47</v>
      </c>
      <c r="K29" s="93">
        <f>I29+1</f>
        <v>47.5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" hidden="1" customHeight="1" x14ac:dyDescent="0.35">
      <c r="A30" s="46">
        <v>22</v>
      </c>
      <c r="B30" s="191" t="s">
        <v>44</v>
      </c>
      <c r="C30" s="192"/>
      <c r="D30" s="31"/>
      <c r="E30" s="32">
        <v>0.125</v>
      </c>
      <c r="F30" s="47">
        <f>G30-0.25</f>
        <v>-0.5</v>
      </c>
      <c r="G30" s="47">
        <f>H30-0.25</f>
        <v>-0.25</v>
      </c>
      <c r="H30" s="48"/>
      <c r="I30" s="23">
        <f>H30+0.25</f>
        <v>0.25</v>
      </c>
      <c r="J30" s="23">
        <f>H30+0.5</f>
        <v>0.5</v>
      </c>
      <c r="K30" s="49">
        <f>I30+0.5</f>
        <v>0.75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31.5" hidden="1" customHeight="1" x14ac:dyDescent="0.35">
      <c r="A31" s="46">
        <v>23</v>
      </c>
      <c r="B31" s="154" t="s">
        <v>45</v>
      </c>
      <c r="C31" s="154"/>
      <c r="D31" s="122"/>
      <c r="E31" s="32">
        <v>0.125</v>
      </c>
      <c r="F31" s="47">
        <f>G31-0.125</f>
        <v>-0.25</v>
      </c>
      <c r="G31" s="47">
        <f>H31-0.125</f>
        <v>-0.125</v>
      </c>
      <c r="H31" s="48"/>
      <c r="I31" s="23">
        <f>H31+0.125</f>
        <v>0.125</v>
      </c>
      <c r="J31" s="23">
        <f>H31+0.25</f>
        <v>0.25</v>
      </c>
      <c r="K31" s="49">
        <f>I31+0.25</f>
        <v>0.375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50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50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50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50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</mergeCells>
  <printOptions horizontalCentered="1"/>
  <pageMargins left="0.2" right="0.2" top="0.5" bottom="0.25" header="0.3" footer="0.3"/>
  <pageSetup scale="7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62214E-F84C-4497-BE24-556E3AB9E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90AA8-D3E9-40FF-9565-28077FC48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9D416-1E8E-4F66-89F2-28A518FFA25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2024-12-05T15:13:35Z</cp:lastPrinted>
  <dcterms:created xsi:type="dcterms:W3CDTF">2016-07-21T00:16:02Z</dcterms:created>
  <dcterms:modified xsi:type="dcterms:W3CDTF">2025-02-27T04:40:01Z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