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COMMENTS/PROTO/"/>
    </mc:Choice>
  </mc:AlternateContent>
  <xr:revisionPtr revIDLastSave="38" documentId="13_ncr:1_{FBCBCEC7-5280-9245-A1D6-D9FFA8B5DC5F}" xr6:coauthVersionLast="47" xr6:coauthVersionMax="47" xr10:uidLastSave="{9DFFCB90-0F2A-4129-B2C2-5149016132F7}"/>
  <bookViews>
    <workbookView xWindow="-110" yWindow="-110" windowWidth="19420" windowHeight="10300" activeTab="2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COMMENTS!$A$1:$J$36</definedName>
    <definedName name="_xlnm.Print_Area" localSheetId="2">GRADING!$A$1:$K$32</definedName>
    <definedName name="_xlnm.Print_Titles" localSheetId="0">COMMENTS!$1:$8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4" i="3"/>
  <c r="E4" i="5"/>
  <c r="C3" i="5"/>
  <c r="C2" i="5"/>
  <c r="C1" i="5"/>
  <c r="J29" i="3"/>
  <c r="I29" i="3"/>
  <c r="K29" i="3" s="1"/>
  <c r="G29" i="3"/>
  <c r="F29" i="3"/>
  <c r="I28" i="3"/>
  <c r="K28" i="3" s="1"/>
  <c r="J28" i="3"/>
  <c r="G28" i="3"/>
  <c r="F28" i="3"/>
  <c r="I27" i="3"/>
  <c r="K27" i="3" s="1"/>
  <c r="J27" i="3"/>
  <c r="G27" i="3"/>
  <c r="F27" i="3"/>
  <c r="I17" i="3"/>
  <c r="K17" i="3" s="1"/>
  <c r="J17" i="3"/>
  <c r="G17" i="3"/>
  <c r="F17" i="3" s="1"/>
  <c r="C6" i="3"/>
  <c r="C5" i="3"/>
  <c r="C4" i="3"/>
  <c r="C3" i="3"/>
  <c r="C2" i="3"/>
  <c r="C1" i="3"/>
  <c r="I26" i="3"/>
  <c r="K26" i="3"/>
  <c r="J26" i="3"/>
  <c r="G26" i="3"/>
  <c r="F26" i="3" s="1"/>
  <c r="I25" i="3"/>
  <c r="K25" i="3" s="1"/>
  <c r="J25" i="3"/>
  <c r="G25" i="3"/>
  <c r="F25" i="3"/>
  <c r="I24" i="3"/>
  <c r="K24" i="3" s="1"/>
  <c r="J24" i="3"/>
  <c r="G24" i="3"/>
  <c r="F24" i="3" s="1"/>
  <c r="I23" i="3"/>
  <c r="K23" i="3" s="1"/>
  <c r="J23" i="3"/>
  <c r="G23" i="3"/>
  <c r="F23" i="3" s="1"/>
  <c r="I30" i="3"/>
  <c r="K30" i="3" s="1"/>
  <c r="I31" i="3"/>
  <c r="K31" i="3" s="1"/>
  <c r="J31" i="3"/>
  <c r="J30" i="3"/>
  <c r="G31" i="3"/>
  <c r="F31" i="3" s="1"/>
  <c r="G30" i="3"/>
  <c r="F30" i="3" s="1"/>
  <c r="I11" i="3"/>
  <c r="K11" i="3" s="1"/>
  <c r="J11" i="3"/>
  <c r="G11" i="3"/>
  <c r="F11" i="3"/>
  <c r="I16" i="3"/>
  <c r="K16" i="3" s="1"/>
  <c r="J16" i="3"/>
  <c r="G16" i="3"/>
  <c r="F16" i="3" s="1"/>
  <c r="I20" i="3"/>
  <c r="K20" i="3" s="1"/>
  <c r="J20" i="3"/>
  <c r="G20" i="3"/>
  <c r="F20" i="3" s="1"/>
  <c r="G15" i="3"/>
  <c r="F15" i="3" s="1"/>
  <c r="I15" i="3"/>
  <c r="K15" i="3" s="1"/>
  <c r="J15" i="3"/>
  <c r="G13" i="3"/>
  <c r="F13" i="3"/>
  <c r="I13" i="3"/>
  <c r="K13" i="3"/>
  <c r="J13" i="3"/>
  <c r="I18" i="3"/>
  <c r="K18" i="3" s="1"/>
  <c r="G14" i="3"/>
  <c r="F14" i="3" s="1"/>
  <c r="K14" i="3"/>
  <c r="J14" i="3"/>
  <c r="I14" i="3"/>
  <c r="I12" i="3"/>
  <c r="K12" i="3"/>
  <c r="J12" i="3"/>
  <c r="G12" i="3"/>
  <c r="F12" i="3" s="1"/>
  <c r="G10" i="3"/>
  <c r="F10" i="3" s="1"/>
  <c r="I10" i="3"/>
  <c r="K10" i="3" s="1"/>
  <c r="J10" i="3"/>
  <c r="G21" i="3"/>
  <c r="F21" i="3" s="1"/>
  <c r="I21" i="3"/>
  <c r="K21" i="3" s="1"/>
  <c r="J21" i="3"/>
  <c r="G18" i="3"/>
  <c r="F18" i="3"/>
  <c r="G19" i="3"/>
  <c r="F19" i="3"/>
  <c r="G22" i="3"/>
  <c r="F22" i="3"/>
  <c r="G9" i="3"/>
  <c r="F9" i="3"/>
  <c r="J18" i="3"/>
  <c r="J19" i="3"/>
  <c r="I19" i="3"/>
  <c r="K19" i="3"/>
  <c r="J22" i="3"/>
  <c r="I22" i="3"/>
  <c r="K22" i="3" s="1"/>
  <c r="J9" i="3"/>
  <c r="I9" i="3"/>
  <c r="K9" i="3"/>
</calcChain>
</file>

<file path=xl/sharedStrings.xml><?xml version="1.0" encoding="utf-8"?>
<sst xmlns="http://schemas.openxmlformats.org/spreadsheetml/2006/main" count="148" uniqueCount="98">
  <si>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</si>
  <si>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</si>
  <si>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</si>
  <si>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</si>
  <si>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</si>
  <si>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</si>
  <si>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</si>
  <si>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</si>
  <si>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</si>
  <si>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</si>
  <si>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</si>
  <si>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</si>
  <si>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</si>
  <si>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</si>
  <si>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</si>
  <si>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</si>
  <si>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</si>
  <si>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</si>
  <si>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</si>
  <si>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</si>
  <si>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</si>
  <si>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</si>
  <si>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</si>
  <si>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</si>
  <si>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</si>
  <si>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</si>
  <si>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</si>
  <si>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</si>
  <si>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</si>
  <si>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</si>
  <si>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</si>
  <si>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</si>
  <si>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 xml:space="preserve">Sweep FLAT </t>
  </si>
  <si>
    <t>CHEST 1" BELOW ARMHOLE- FLAT</t>
  </si>
  <si>
    <t>BOTTOM SWEEP STRAIGHT - FLAT</t>
  </si>
  <si>
    <t>SLEEVE BICEP 1" BELOW ARMHOLE - FLAT</t>
  </si>
  <si>
    <t>DIFF.</t>
  </si>
  <si>
    <t>SEASON</t>
  </si>
  <si>
    <t>HEM HEIGHT</t>
  </si>
  <si>
    <t xml:space="preserve">Armhole (STRAIGHT SHOULDER TO ARM SEAM) </t>
  </si>
  <si>
    <t>Across Shoulder</t>
  </si>
  <si>
    <t>ACROSS SHOULDERS</t>
  </si>
  <si>
    <t>CUFF HEIGHT</t>
  </si>
  <si>
    <t>BICEP 1" below armhole FLAT</t>
  </si>
  <si>
    <t>EMB PLACEMENT FROM HPS</t>
  </si>
  <si>
    <t>EMB PLACEMENT FROM CF</t>
  </si>
  <si>
    <t>SLEEVE HEM Depth</t>
  </si>
  <si>
    <t>HEM DEPTH</t>
  </si>
  <si>
    <t xml:space="preserve">ELBOW 8" below armhole </t>
  </si>
  <si>
    <t>FOREARM 4" ABOVE CUFF SEAM</t>
  </si>
  <si>
    <t>SLEEVE OPENING AT CUFF SEAM</t>
  </si>
  <si>
    <t>Sweep at RIB SEAM EXTENDED</t>
  </si>
  <si>
    <t>SWEEP AT RIB SEAM EXTENDED</t>
  </si>
  <si>
    <t>SLEEVE OPENING AT EDGE</t>
  </si>
  <si>
    <t>SLEEVE  OPENING  AT CUFF SEAM</t>
  </si>
  <si>
    <t>FINISHED MEASUREMENTS</t>
  </si>
  <si>
    <t>Sleeve INSEAM FROM ARMHOLE TO CUFF EDGE</t>
  </si>
  <si>
    <t>HOOD HEIGHT</t>
  </si>
  <si>
    <t>HOOD WIDTH 5" BELOW TOP EDGE</t>
  </si>
  <si>
    <t>BRING BACK TO SPECS ALL THE HIGHLIGHTED POMS</t>
  </si>
  <si>
    <t xml:space="preserve">MUST FOLLOW TECHPACK FOR POCKET DIMENSIONS, PLACEMENT, STITICHES, TRIM AND LABLES </t>
  </si>
  <si>
    <t>UNAVAILABLE</t>
  </si>
  <si>
    <t>HOOD DEPTH - 5" DOWN</t>
  </si>
  <si>
    <t>DRAWCORD LENGTH TOTAL</t>
  </si>
  <si>
    <t>1ST. PROTO</t>
  </si>
  <si>
    <t>DRAWCORD LENGTH</t>
  </si>
  <si>
    <t>XS</t>
  </si>
  <si>
    <t>REVISED POMS</t>
  </si>
  <si>
    <t>FOLLOW REVISED POM ON COLUMN "H"</t>
  </si>
  <si>
    <t>FA25</t>
  </si>
  <si>
    <t>Two Tone Hood</t>
  </si>
  <si>
    <t>DATE: 9/12/2024</t>
  </si>
  <si>
    <t>COMMENTS 9/12/2024:</t>
  </si>
  <si>
    <t>COMMENTS: PROCEED TO PHOTO SAMPLE WITH CHANGES</t>
  </si>
  <si>
    <t>PROCEED TO PHOTO SAMPLES WITH CHANGES</t>
  </si>
  <si>
    <t>RỘNG CỔ (TẠI ĐỈNH VAI GIỮA 2 ĐƯỜNG MAY)</t>
  </si>
  <si>
    <t>NGANG VAI</t>
  </si>
  <si>
    <t>NGANG NGỰC DƯỚI NÁCH 1INCH</t>
  </si>
  <si>
    <t>RỘNG LAI ĐO THẲNG</t>
  </si>
  <si>
    <t>DÀI THÂN TỪ ĐỈNH VAI</t>
  </si>
  <si>
    <t>NÁCH ĐO THẲNG TỪ VAI ĐẾN ĐƯỜNG MAY</t>
  </si>
  <si>
    <t>BẮP TAY DƯỚI NÁCH 1INCH</t>
  </si>
  <si>
    <t>DÀI TAY TỪ ĐƯỜNG MAY VAI ĐẾN MÉP</t>
  </si>
  <si>
    <t>DÀI SƯỜN TRONG CÁNH TAY TỪ NÁCH ĐẾN MÉP</t>
  </si>
  <si>
    <t>CỬA TAY TẠI MÉP</t>
  </si>
  <si>
    <t>CAO BO TAY</t>
  </si>
  <si>
    <t>CAO BO LAI</t>
  </si>
  <si>
    <t>HẠ CỔ TRƯỚC (TỪ ĐỈNH VAI ĐẾN ĐƯỜNG MAY)</t>
  </si>
  <si>
    <t>HẠ CỔ SAU (TỪ ĐỈNH VAI ĐẾN ĐƯỜNG MAY)</t>
  </si>
  <si>
    <t>KHUỶU TAY DƯỚI NÁCH 8INCH</t>
  </si>
  <si>
    <t>CẲNG TAY - TRÊN ĐƯỜNG TRA BO 4INCH</t>
  </si>
  <si>
    <t>CỬA TAY TẠI TRA BO</t>
  </si>
  <si>
    <t>RỘNG LAI KÉO CĂNG -  TẠI ĐƯỜNG TRA RIB</t>
  </si>
  <si>
    <t>CAO NÓN</t>
  </si>
  <si>
    <t>SÂU NÓN  - 5INCH TỪ ĐỈNH NÓN</t>
  </si>
  <si>
    <t>DÀI DÂY LUỒN THÀNH PHẨM</t>
  </si>
  <si>
    <t>***REVISED POM***FOLLOW NEW MEASUREMENT- THAY ĐỔI THÔNG SỐ CHO MẪU PHOTO</t>
  </si>
  <si>
    <t>***BRING BACK TO SPECS- CẦN ĐÚNG THÔNG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</si>
</sst>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9" fillId="5" borderId="26" xfId="0" applyNumberFormat="1" applyFont="1" applyFill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10" fillId="2" borderId="26" xfId="0" applyNumberFormat="1" applyFont="1" applyFill="1" applyBorder="1" applyAlignment="1">
      <alignment horizontal="center" vertical="center"/>
    </xf>
    <xf numFmtId="12" fontId="10" fillId="2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12" fontId="17" fillId="0" borderId="0" xfId="0" applyNumberFormat="1" applyFont="1" applyAlignment="1">
      <alignment horizontal="left"/>
    </xf>
    <xf numFmtId="0" fontId="11" fillId="2" borderId="11" xfId="0" applyFont="1" applyFill="1" applyBorder="1" applyAlignment="1">
      <alignment vertical="center"/>
    </xf>
    <xf numFmtId="0" fontId="25" fillId="2" borderId="11" xfId="0" applyFont="1" applyFill="1" applyBorder="1" applyAlignment="1">
      <alignment horizontal="left" vertical="center"/>
    </xf>
    <xf numFmtId="12" fontId="22" fillId="2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0" fillId="2" borderId="0" xfId="0" applyFont="1" applyFill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10" fillId="8" borderId="11" xfId="0" applyNumberFormat="1" applyFont="1" applyFill="1" applyBorder="1" applyAlignment="1">
      <alignment horizontal="center" vertical="center"/>
    </xf>
    <xf numFmtId="12" fontId="9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8" fillId="0" borderId="0" xfId="0" applyNumberFormat="1" applyFont="1" applyAlignment="1">
      <alignment horizontal="left"/>
    </xf>
    <xf numFmtId="12" fontId="25" fillId="9" borderId="11" xfId="0" applyNumberFormat="1" applyFont="1" applyFill="1" applyBorder="1" applyAlignment="1">
      <alignment horizontal="center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3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12" fontId="25" fillId="9" borderId="26" xfId="0" applyNumberFormat="1" applyFont="1" applyFill="1" applyBorder="1" applyAlignment="1">
      <alignment horizontal="center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2" fontId="22" fillId="8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8" borderId="41" xfId="0" applyFill="1" applyBorder="1" applyAlignment="1">
      <alignment vertical="center" wrapText="1"/>
    </xf>
    <xf numFmtId="0" fontId="5" fillId="0" borderId="20" xfId="0" applyFont="1" applyBorder="1"/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11" xfId="0" applyFont="1" applyFill="1" applyBorder="1"/>
    <xf numFmtId="0" fontId="3" fillId="2" borderId="11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1" fillId="2" borderId="2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vertical="center" wrapText="1"/>
    </xf>
    <xf numFmtId="0" fontId="0" fillId="8" borderId="41" xfId="0" applyFill="1" applyBorder="1" applyAlignment="1">
      <alignment vertical="center" wrapText="1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0" borderId="25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8" fillId="2" borderId="26" xfId="0" applyFont="1" applyFill="1" applyBorder="1" applyAlignment="1">
      <alignment vertical="center"/>
    </xf>
    <xf numFmtId="0" fontId="25" fillId="8" borderId="11" xfId="0" applyFont="1" applyFill="1" applyBorder="1" applyAlignment="1">
      <alignment vertical="center" wrapText="1"/>
    </xf>
    <xf numFmtId="0" fontId="25" fillId="8" borderId="1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5" fillId="0" borderId="0" xfId="0" applyFont="1" applyBorder="1"/>
    <xf numFmtId="0" fontId="9" fillId="0" borderId="14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1" xfId="0" applyFont="1" applyBorder="1"/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wrapText="1"/>
    </xf>
    <xf numFmtId="0" fontId="11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18275</xdr:colOff>
      <xdr:row>0</xdr:row>
      <xdr:rowOff>0</xdr:rowOff>
    </xdr:from>
    <xdr:to>
      <xdr:col>6</xdr:col>
      <xdr:colOff>696058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6063" y="0"/>
          <a:ext cx="1898937" cy="9804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8AE0175-58C6-4952-8834-AFDF58DA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5066</xdr:rowOff>
    </xdr:from>
    <xdr:to>
      <xdr:col>2</xdr:col>
      <xdr:colOff>423854</xdr:colOff>
      <xdr:row>18</xdr:row>
      <xdr:rowOff>225239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6C9359-59B9-4779-94C8-8DECB1BCC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079996"/>
          <a:ext cx="2606108" cy="3726088"/>
        </a:xfrm>
        <a:prstGeom prst="rect">
          <a:avLst/>
        </a:prstGeom>
      </xdr:spPr>
    </xdr:pic>
    <xdr:clientData/>
  </xdr:twoCellAnchor>
  <xdr:twoCellAnchor editAs="oneCell">
    <xdr:from>
      <xdr:col>2</xdr:col>
      <xdr:colOff>395172</xdr:colOff>
      <xdr:row>5</xdr:row>
      <xdr:rowOff>500311</xdr:rowOff>
    </xdr:from>
    <xdr:to>
      <xdr:col>2</xdr:col>
      <xdr:colOff>2110703</xdr:colOff>
      <xdr:row>18</xdr:row>
      <xdr:rowOff>209377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322519-9375-46AE-9D17-98A7001F6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77426" y="2074396"/>
          <a:ext cx="1715531" cy="3715826"/>
        </a:xfrm>
        <a:prstGeom prst="rect">
          <a:avLst/>
        </a:prstGeom>
      </xdr:spPr>
    </xdr:pic>
    <xdr:clientData/>
  </xdr:twoCellAnchor>
  <xdr:twoCellAnchor editAs="oneCell">
    <xdr:from>
      <xdr:col>2</xdr:col>
      <xdr:colOff>2083747</xdr:colOff>
      <xdr:row>5</xdr:row>
      <xdr:rowOff>492231</xdr:rowOff>
    </xdr:from>
    <xdr:to>
      <xdr:col>3</xdr:col>
      <xdr:colOff>831760</xdr:colOff>
      <xdr:row>18</xdr:row>
      <xdr:rowOff>197471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6A190-5E70-427F-879B-54ED6B7F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66001" y="2066316"/>
          <a:ext cx="2334421" cy="3712000"/>
        </a:xfrm>
        <a:prstGeom prst="rect">
          <a:avLst/>
        </a:prstGeom>
      </xdr:spPr>
    </xdr:pic>
    <xdr:clientData/>
  </xdr:twoCellAnchor>
  <xdr:twoCellAnchor>
    <xdr:from>
      <xdr:col>2</xdr:col>
      <xdr:colOff>3031901</xdr:colOff>
      <xdr:row>6</xdr:row>
      <xdr:rowOff>223591</xdr:rowOff>
    </xdr:from>
    <xdr:to>
      <xdr:col>2</xdr:col>
      <xdr:colOff>3549720</xdr:colOff>
      <xdr:row>9</xdr:row>
      <xdr:rowOff>26831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B5ED789-5E60-4909-A2CB-744D8F004225}"/>
            </a:ext>
          </a:extLst>
        </xdr:cNvPr>
        <xdr:cNvSpPr/>
      </xdr:nvSpPr>
      <xdr:spPr>
        <a:xfrm>
          <a:off x="5214155" y="2298521"/>
          <a:ext cx="517819" cy="813873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613509" cy="904217"/>
    <xdr:pic>
      <xdr:nvPicPr>
        <xdr:cNvPr id="3" name="Picture 2">
          <a:extLst>
            <a:ext uri="{FF2B5EF4-FFF2-40B4-BE49-F238E27FC236}">
              <a16:creationId xmlns:a16="http://schemas.microsoft.com/office/drawing/2014/main" id="{E001EF65-FACB-43C9-9092-B20881FA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15909" y="0"/>
          <a:ext cx="1613509" cy="9042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46"/>
  <sheetViews>
    <sheetView view="pageBreakPreview" zoomScale="36" zoomScaleNormal="54" zoomScaleSheetLayoutView="36" workbookViewId="0">
      <pane xSplit="10" ySplit="5" topLeftCell="K6" activePane="bottomRight" state="frozen"/>
      <selection pane="topRight" activeCell="J1" sqref="J1"/>
      <selection pane="bottomLeft" activeCell="A8" sqref="A8"/>
      <selection pane="bottomRight" activeCell="D9" sqref="D9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37.90625" customWidth="1"/>
    <col min="4" max="4" width="51.36328125" customWidth="1"/>
    <col min="5" max="5" width="12.36328125" style="7" customWidth="1"/>
    <col min="6" max="6" width="17.453125" style="25" customWidth="1"/>
    <col min="7" max="7" width="17.453125" style="10" customWidth="1"/>
    <col min="8" max="8" width="10.453125" style="10" customWidth="1"/>
    <col min="9" max="9" width="20.1796875" style="10" customWidth="1"/>
    <col min="10" max="11" width="62.54296875" customWidth="1"/>
    <col min="12" max="12" width="13.453125" customWidth="1"/>
    <col min="13" max="13" width="17" customWidth="1"/>
    <col min="14" max="14" width="11.81640625" customWidth="1"/>
    <col min="15" max="24" width="22.36328125" customWidth="1"/>
  </cols>
  <sheetData>
    <row r="1" spans="1:24" ht="32.25" customHeight="1" thickBot="1" x14ac:dyDescent="1.05">
      <c r="A1" s="138" t="s">
        <v>9</v>
      </c>
      <c r="B1" s="138"/>
      <c r="C1" s="51">
        <v>118584</v>
      </c>
      <c r="D1" s="130"/>
      <c r="F1" s="139"/>
      <c r="G1" s="139"/>
      <c r="H1" s="139"/>
      <c r="I1" s="14"/>
      <c r="J1" s="26"/>
    </row>
    <row r="2" spans="1:24" ht="24.75" customHeight="1" thickBot="1" x14ac:dyDescent="1.05">
      <c r="A2" s="138" t="s">
        <v>10</v>
      </c>
      <c r="B2" s="138"/>
      <c r="C2" s="52" t="s">
        <v>70</v>
      </c>
      <c r="D2" s="131"/>
      <c r="F2" s="140"/>
      <c r="G2" s="140"/>
      <c r="H2" s="140"/>
      <c r="I2" s="14"/>
      <c r="J2" s="27"/>
    </row>
    <row r="3" spans="1:24" ht="24.75" customHeight="1" thickBot="1" x14ac:dyDescent="1.05">
      <c r="A3" s="144" t="s">
        <v>29</v>
      </c>
      <c r="B3" s="145"/>
      <c r="C3" s="30" t="s">
        <v>61</v>
      </c>
      <c r="D3" s="132"/>
      <c r="F3" s="24"/>
      <c r="G3" s="14"/>
      <c r="H3" s="14"/>
      <c r="I3" s="14"/>
      <c r="J3" s="27"/>
    </row>
    <row r="4" spans="1:24" ht="22.75" customHeight="1" thickBot="1" x14ac:dyDescent="0.55000000000000004">
      <c r="A4" s="138" t="s">
        <v>37</v>
      </c>
      <c r="B4" s="138"/>
      <c r="C4" s="28" t="s">
        <v>69</v>
      </c>
      <c r="D4" s="133"/>
      <c r="F4" s="94" t="s">
        <v>71</v>
      </c>
      <c r="H4" s="13"/>
      <c r="J4" s="27"/>
    </row>
    <row r="5" spans="1:24" ht="22.75" customHeight="1" thickBot="1" x14ac:dyDescent="0.55000000000000004">
      <c r="A5" s="143" t="s">
        <v>11</v>
      </c>
      <c r="B5" s="143"/>
      <c r="C5" s="15" t="s">
        <v>13</v>
      </c>
      <c r="D5" s="73"/>
      <c r="H5" s="13"/>
      <c r="J5" s="27"/>
    </row>
    <row r="6" spans="1:24" ht="24.75" customHeight="1" thickBot="1" x14ac:dyDescent="1.05">
      <c r="A6" s="141" t="s">
        <v>8</v>
      </c>
      <c r="B6" s="142"/>
      <c r="C6" s="60"/>
      <c r="D6" s="132"/>
      <c r="F6" s="24"/>
      <c r="G6" s="14"/>
      <c r="H6" s="14"/>
      <c r="I6" s="14"/>
      <c r="J6" s="27"/>
    </row>
    <row r="7" spans="1:24" ht="39.75" customHeight="1" thickBot="1" x14ac:dyDescent="0.55000000000000004">
      <c r="A7" s="61"/>
      <c r="B7" s="152" t="s">
        <v>4</v>
      </c>
      <c r="C7" s="153"/>
      <c r="D7" s="124"/>
      <c r="E7" s="65"/>
      <c r="F7" s="69" t="s">
        <v>12</v>
      </c>
      <c r="G7" s="67" t="s">
        <v>64</v>
      </c>
      <c r="H7" s="33"/>
      <c r="I7" s="109" t="s">
        <v>67</v>
      </c>
      <c r="J7" s="62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4" customHeight="1" thickBot="1" x14ac:dyDescent="0.55000000000000004">
      <c r="A8" s="63" t="s">
        <v>5</v>
      </c>
      <c r="B8" s="154" t="s">
        <v>55</v>
      </c>
      <c r="C8" s="155"/>
      <c r="D8" s="125"/>
      <c r="E8" s="66" t="s">
        <v>18</v>
      </c>
      <c r="F8" s="70" t="s">
        <v>13</v>
      </c>
      <c r="G8" s="68">
        <v>45547</v>
      </c>
      <c r="H8" s="64" t="s">
        <v>36</v>
      </c>
      <c r="I8" s="110">
        <v>45547</v>
      </c>
      <c r="J8" s="71" t="s">
        <v>73</v>
      </c>
      <c r="K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132" customFormat="1" ht="54" customHeight="1" x14ac:dyDescent="0.35">
      <c r="A9" s="111">
        <v>1</v>
      </c>
      <c r="B9" s="156" t="s">
        <v>30</v>
      </c>
      <c r="C9" s="156"/>
      <c r="D9" s="126" t="s">
        <v>75</v>
      </c>
      <c r="E9" s="84">
        <v>0.25</v>
      </c>
      <c r="F9" s="56">
        <v>8.75</v>
      </c>
      <c r="G9" s="112">
        <v>8.875</v>
      </c>
      <c r="H9" s="113">
        <f t="shared" ref="H9" si="0">G9-F9</f>
        <v>0.125</v>
      </c>
      <c r="I9" s="114"/>
      <c r="J9" s="177"/>
      <c r="K9" s="7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132" customFormat="1" ht="54" customHeight="1" x14ac:dyDescent="0.35">
      <c r="A10" s="100">
        <v>2</v>
      </c>
      <c r="B10" s="146" t="s">
        <v>40</v>
      </c>
      <c r="C10" s="146"/>
      <c r="D10" s="101" t="s">
        <v>76</v>
      </c>
      <c r="E10" s="102">
        <v>0.75</v>
      </c>
      <c r="F10" s="103">
        <v>26</v>
      </c>
      <c r="G10" s="104">
        <v>26.5</v>
      </c>
      <c r="H10" s="105">
        <f t="shared" ref="H10" si="1">G10-F10</f>
        <v>0.5</v>
      </c>
      <c r="I10" s="106">
        <v>24.5</v>
      </c>
      <c r="J10" s="179" t="s">
        <v>96</v>
      </c>
      <c r="K10" s="72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132" customFormat="1" ht="54" customHeight="1" x14ac:dyDescent="0.35">
      <c r="A11" s="100">
        <v>3</v>
      </c>
      <c r="B11" s="146" t="s">
        <v>31</v>
      </c>
      <c r="C11" s="146"/>
      <c r="D11" s="101" t="s">
        <v>77</v>
      </c>
      <c r="E11" s="102">
        <v>0.75</v>
      </c>
      <c r="F11" s="103">
        <v>27</v>
      </c>
      <c r="G11" s="104">
        <v>27.5</v>
      </c>
      <c r="H11" s="105">
        <f t="shared" ref="H11" si="2">G11-F11</f>
        <v>0.5</v>
      </c>
      <c r="I11" s="106"/>
      <c r="J11" s="178" t="s">
        <v>97</v>
      </c>
      <c r="K11" s="72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132" customFormat="1" ht="54" customHeight="1" x14ac:dyDescent="0.35">
      <c r="A12" s="100">
        <v>4</v>
      </c>
      <c r="B12" s="150" t="s">
        <v>32</v>
      </c>
      <c r="C12" s="151"/>
      <c r="D12" s="123" t="s">
        <v>78</v>
      </c>
      <c r="E12" s="102">
        <v>0.75</v>
      </c>
      <c r="F12" s="103">
        <v>20.5</v>
      </c>
      <c r="G12" s="104">
        <v>20</v>
      </c>
      <c r="H12" s="105">
        <f t="shared" ref="H12:H19" si="3">G12-F12</f>
        <v>-0.5</v>
      </c>
      <c r="I12" s="106"/>
      <c r="J12" s="178" t="s">
        <v>97</v>
      </c>
      <c r="K12" s="72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132" customFormat="1" ht="54" customHeight="1" x14ac:dyDescent="0.35">
      <c r="A13" s="59">
        <v>5</v>
      </c>
      <c r="B13" s="95" t="s">
        <v>14</v>
      </c>
      <c r="C13" s="95"/>
      <c r="D13" s="126" t="s">
        <v>79</v>
      </c>
      <c r="E13" s="84">
        <v>0.625</v>
      </c>
      <c r="F13" s="56">
        <v>26</v>
      </c>
      <c r="G13" s="74">
        <v>26</v>
      </c>
      <c r="H13" s="75">
        <f t="shared" si="3"/>
        <v>0</v>
      </c>
      <c r="I13" s="108"/>
      <c r="J13" s="76"/>
      <c r="K13" s="72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132" customFormat="1" ht="54" customHeight="1" x14ac:dyDescent="0.35">
      <c r="A14" s="100">
        <v>6</v>
      </c>
      <c r="B14" s="101" t="s">
        <v>39</v>
      </c>
      <c r="C14" s="101"/>
      <c r="D14" s="101" t="s">
        <v>80</v>
      </c>
      <c r="E14" s="102">
        <v>0.375</v>
      </c>
      <c r="F14" s="103">
        <v>11.5</v>
      </c>
      <c r="G14" s="104">
        <v>11.75</v>
      </c>
      <c r="H14" s="105">
        <f t="shared" si="3"/>
        <v>0.25</v>
      </c>
      <c r="I14" s="106"/>
      <c r="J14" s="178" t="s">
        <v>97</v>
      </c>
      <c r="K14" s="72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132" customFormat="1" ht="54" customHeight="1" x14ac:dyDescent="0.35">
      <c r="A15" s="100">
        <v>7</v>
      </c>
      <c r="B15" s="136" t="s">
        <v>43</v>
      </c>
      <c r="C15" s="136"/>
      <c r="D15" s="120" t="s">
        <v>81</v>
      </c>
      <c r="E15" s="102">
        <v>0.375</v>
      </c>
      <c r="F15" s="103">
        <v>11.75</v>
      </c>
      <c r="G15" s="104">
        <v>11.5</v>
      </c>
      <c r="H15" s="105">
        <f t="shared" si="3"/>
        <v>-0.25</v>
      </c>
      <c r="I15" s="106"/>
      <c r="J15" s="178" t="s">
        <v>97</v>
      </c>
      <c r="K15" s="72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132" customFormat="1" ht="54" customHeight="1" x14ac:dyDescent="0.35">
      <c r="A16" s="100">
        <v>8</v>
      </c>
      <c r="B16" s="101" t="s">
        <v>17</v>
      </c>
      <c r="C16" s="101"/>
      <c r="D16" s="101" t="s">
        <v>82</v>
      </c>
      <c r="E16" s="102">
        <v>0.625</v>
      </c>
      <c r="F16" s="103">
        <v>22.5</v>
      </c>
      <c r="G16" s="104">
        <v>22.75</v>
      </c>
      <c r="H16" s="105">
        <f t="shared" si="3"/>
        <v>0.25</v>
      </c>
      <c r="I16" s="106"/>
      <c r="J16" s="178" t="s">
        <v>97</v>
      </c>
      <c r="K16" s="72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132" customFormat="1" ht="54" customHeight="1" x14ac:dyDescent="0.35">
      <c r="A17" s="100">
        <v>9</v>
      </c>
      <c r="B17" s="101" t="s">
        <v>56</v>
      </c>
      <c r="C17" s="101"/>
      <c r="D17" s="101" t="s">
        <v>83</v>
      </c>
      <c r="E17" s="102">
        <v>0.625</v>
      </c>
      <c r="F17" s="103">
        <v>22.5</v>
      </c>
      <c r="G17" s="104">
        <v>23</v>
      </c>
      <c r="H17" s="105">
        <f t="shared" ref="H17" si="4">G17-F17</f>
        <v>0.5</v>
      </c>
      <c r="I17" s="106"/>
      <c r="J17" s="178" t="s">
        <v>97</v>
      </c>
      <c r="K17" s="72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132" customFormat="1" ht="54" customHeight="1" x14ac:dyDescent="0.35">
      <c r="A18" s="100">
        <v>10</v>
      </c>
      <c r="B18" s="101" t="s">
        <v>53</v>
      </c>
      <c r="C18" s="101"/>
      <c r="D18" s="101" t="s">
        <v>84</v>
      </c>
      <c r="E18" s="102">
        <v>0.25</v>
      </c>
      <c r="F18" s="103">
        <v>3.5</v>
      </c>
      <c r="G18" s="104">
        <v>3.25</v>
      </c>
      <c r="H18" s="105">
        <f t="shared" si="3"/>
        <v>-0.25</v>
      </c>
      <c r="I18" s="106"/>
      <c r="J18" s="178" t="s">
        <v>97</v>
      </c>
      <c r="K18" s="72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132" customFormat="1" ht="54" customHeight="1" x14ac:dyDescent="0.35">
      <c r="A19" s="59">
        <v>11</v>
      </c>
      <c r="B19" s="137" t="s">
        <v>46</v>
      </c>
      <c r="C19" s="137"/>
      <c r="D19" s="121" t="s">
        <v>85</v>
      </c>
      <c r="E19" s="85">
        <v>0.125</v>
      </c>
      <c r="F19" s="48">
        <v>3</v>
      </c>
      <c r="G19" s="74">
        <v>3</v>
      </c>
      <c r="H19" s="75">
        <f t="shared" si="3"/>
        <v>0</v>
      </c>
      <c r="I19" s="108"/>
      <c r="J19" s="76"/>
      <c r="K19" s="72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132" customFormat="1" ht="54" customHeight="1" x14ac:dyDescent="0.35">
      <c r="A20" s="59">
        <v>12</v>
      </c>
      <c r="B20" s="137" t="s">
        <v>47</v>
      </c>
      <c r="C20" s="137"/>
      <c r="D20" s="134" t="s">
        <v>86</v>
      </c>
      <c r="E20" s="84">
        <v>0.125</v>
      </c>
      <c r="F20" s="56">
        <v>3</v>
      </c>
      <c r="G20" s="74">
        <v>3</v>
      </c>
      <c r="H20" s="75">
        <f t="shared" ref="H20" si="5">G20-F20</f>
        <v>0</v>
      </c>
      <c r="I20" s="108"/>
      <c r="J20" s="9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132" customFormat="1" ht="54" customHeight="1" x14ac:dyDescent="0.35">
      <c r="A21" s="59">
        <v>14</v>
      </c>
      <c r="B21" s="157" t="s">
        <v>15</v>
      </c>
      <c r="C21" s="157"/>
      <c r="D21" s="95" t="s">
        <v>87</v>
      </c>
      <c r="E21" s="85">
        <v>0.125</v>
      </c>
      <c r="F21" s="48">
        <v>4.25</v>
      </c>
      <c r="G21" s="74">
        <v>4.25</v>
      </c>
      <c r="H21" s="75">
        <f>G21-F21</f>
        <v>0</v>
      </c>
      <c r="I21" s="108"/>
      <c r="J21" s="76"/>
      <c r="K21" s="72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132" customFormat="1" ht="54" customHeight="1" x14ac:dyDescent="0.35">
      <c r="A22" s="100">
        <v>15</v>
      </c>
      <c r="B22" s="146" t="s">
        <v>16</v>
      </c>
      <c r="C22" s="146"/>
      <c r="D22" s="101" t="s">
        <v>88</v>
      </c>
      <c r="E22" s="102">
        <v>0.125</v>
      </c>
      <c r="F22" s="103">
        <v>1</v>
      </c>
      <c r="G22" s="104">
        <v>0.625</v>
      </c>
      <c r="H22" s="105">
        <f>G22-F22</f>
        <v>-0.375</v>
      </c>
      <c r="I22" s="106"/>
      <c r="J22" s="178" t="s">
        <v>97</v>
      </c>
      <c r="K22" s="7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132" customFormat="1" ht="54" customHeight="1" x14ac:dyDescent="0.35">
      <c r="A23" s="100">
        <v>16</v>
      </c>
      <c r="B23" s="136" t="s">
        <v>48</v>
      </c>
      <c r="C23" s="136"/>
      <c r="D23" s="120" t="s">
        <v>89</v>
      </c>
      <c r="E23" s="119">
        <v>0.25</v>
      </c>
      <c r="F23" s="106">
        <v>9.75</v>
      </c>
      <c r="G23" s="104">
        <v>9.5</v>
      </c>
      <c r="H23" s="105">
        <f t="shared" ref="H23:H26" si="6">G23-F23</f>
        <v>-0.25</v>
      </c>
      <c r="I23" s="106"/>
      <c r="J23" s="178" t="s">
        <v>97</v>
      </c>
      <c r="K23" s="72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132" customFormat="1" ht="54" customHeight="1" x14ac:dyDescent="0.35">
      <c r="A24" s="59">
        <v>17</v>
      </c>
      <c r="B24" s="137" t="s">
        <v>49</v>
      </c>
      <c r="C24" s="137"/>
      <c r="D24" s="121" t="s">
        <v>90</v>
      </c>
      <c r="E24" s="97">
        <v>0.25</v>
      </c>
      <c r="F24" s="91">
        <v>7</v>
      </c>
      <c r="G24" s="74">
        <v>7</v>
      </c>
      <c r="H24" s="75">
        <f t="shared" si="6"/>
        <v>0</v>
      </c>
      <c r="I24" s="108"/>
      <c r="J24" s="76"/>
      <c r="K24" s="7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132" customFormat="1" ht="54" customHeight="1" x14ac:dyDescent="0.35">
      <c r="A25" s="59">
        <v>18</v>
      </c>
      <c r="B25" s="137" t="s">
        <v>50</v>
      </c>
      <c r="C25" s="137"/>
      <c r="D25" s="121" t="s">
        <v>91</v>
      </c>
      <c r="E25" s="97">
        <v>0.25</v>
      </c>
      <c r="F25" s="91">
        <v>5</v>
      </c>
      <c r="G25" s="74">
        <v>5</v>
      </c>
      <c r="H25" s="75">
        <f t="shared" si="6"/>
        <v>0</v>
      </c>
      <c r="I25" s="108"/>
      <c r="J25" s="76"/>
      <c r="K25" s="72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132" customFormat="1" ht="54" customHeight="1" x14ac:dyDescent="0.35">
      <c r="A26" s="59">
        <v>19</v>
      </c>
      <c r="B26" s="95" t="s">
        <v>51</v>
      </c>
      <c r="C26" s="95"/>
      <c r="D26" s="95" t="s">
        <v>92</v>
      </c>
      <c r="E26" s="97">
        <v>0.5</v>
      </c>
      <c r="F26" s="91">
        <v>24</v>
      </c>
      <c r="G26" s="74">
        <v>24</v>
      </c>
      <c r="H26" s="75">
        <f t="shared" si="6"/>
        <v>0</v>
      </c>
      <c r="I26" s="108"/>
      <c r="J26" s="76"/>
      <c r="K26" s="72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132" customFormat="1" ht="54" customHeight="1" x14ac:dyDescent="0.35">
      <c r="A27" s="100">
        <v>20</v>
      </c>
      <c r="B27" s="146" t="s">
        <v>57</v>
      </c>
      <c r="C27" s="146"/>
      <c r="D27" s="101" t="s">
        <v>93</v>
      </c>
      <c r="E27" s="102">
        <v>0.125</v>
      </c>
      <c r="F27" s="106">
        <v>15.25</v>
      </c>
      <c r="G27" s="104">
        <v>16</v>
      </c>
      <c r="H27" s="105">
        <f>G27-F27</f>
        <v>0.75</v>
      </c>
      <c r="I27" s="106"/>
      <c r="J27" s="178" t="s">
        <v>97</v>
      </c>
      <c r="K27" s="7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132" customFormat="1" ht="54" customHeight="1" x14ac:dyDescent="0.35">
      <c r="A28" s="100">
        <v>21</v>
      </c>
      <c r="B28" s="146" t="s">
        <v>58</v>
      </c>
      <c r="C28" s="146"/>
      <c r="D28" s="101" t="s">
        <v>94</v>
      </c>
      <c r="E28" s="102">
        <v>0.125</v>
      </c>
      <c r="F28" s="106">
        <v>11</v>
      </c>
      <c r="G28" s="104">
        <v>11.75</v>
      </c>
      <c r="H28" s="105">
        <f>G28-F28</f>
        <v>0.75</v>
      </c>
      <c r="I28" s="106"/>
      <c r="J28" s="178" t="s">
        <v>97</v>
      </c>
      <c r="K28" s="72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73" customFormat="1" ht="24" hidden="1" customHeight="1" x14ac:dyDescent="0.5">
      <c r="A29" s="59">
        <v>22</v>
      </c>
      <c r="B29" s="157" t="s">
        <v>65</v>
      </c>
      <c r="C29" s="158"/>
      <c r="D29" s="127" t="s">
        <v>95</v>
      </c>
      <c r="E29" s="85">
        <v>0.125</v>
      </c>
      <c r="F29" s="91">
        <v>46</v>
      </c>
      <c r="G29" s="74"/>
      <c r="H29" s="75">
        <f>G29-F29</f>
        <v>-46</v>
      </c>
      <c r="I29" s="108"/>
      <c r="J29" s="98"/>
      <c r="K29" s="7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73" customFormat="1" ht="25" hidden="1" customHeight="1" x14ac:dyDescent="0.5">
      <c r="A30" s="59">
        <v>22</v>
      </c>
      <c r="B30" s="147" t="s">
        <v>44</v>
      </c>
      <c r="C30" s="148"/>
      <c r="D30" s="122"/>
      <c r="E30" s="85">
        <v>0.125</v>
      </c>
      <c r="F30" s="74"/>
      <c r="G30" s="74"/>
      <c r="H30" s="75"/>
      <c r="I30" s="74"/>
      <c r="J30" s="76"/>
      <c r="K30" s="72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73" customFormat="1" ht="25" hidden="1" customHeight="1" x14ac:dyDescent="0.5">
      <c r="A31" s="59">
        <v>23</v>
      </c>
      <c r="B31" s="149" t="s">
        <v>45</v>
      </c>
      <c r="C31" s="149"/>
      <c r="D31" s="135"/>
      <c r="E31" s="84">
        <v>0.125</v>
      </c>
      <c r="F31" s="74"/>
      <c r="G31" s="74"/>
      <c r="H31" s="75"/>
      <c r="I31" s="74"/>
      <c r="J31" s="9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73" customFormat="1" ht="42.5" customHeight="1" x14ac:dyDescent="0.5">
      <c r="A32" s="6"/>
      <c r="B32" s="83" t="s">
        <v>72</v>
      </c>
      <c r="C32" s="6"/>
      <c r="D32" s="6"/>
      <c r="E32" s="115"/>
      <c r="F32" s="116"/>
      <c r="G32" s="115"/>
      <c r="H32" s="115"/>
      <c r="I32" s="11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5" s="73" customFormat="1" ht="42.5" customHeight="1" x14ac:dyDescent="0.5">
      <c r="A33" s="6">
        <v>1</v>
      </c>
      <c r="B33" s="117" t="s">
        <v>59</v>
      </c>
      <c r="C33" s="6"/>
      <c r="D33" s="6"/>
      <c r="E33" s="115"/>
      <c r="F33" s="116"/>
      <c r="G33" s="115"/>
      <c r="H33" s="115"/>
      <c r="I33" s="11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5" s="73" customFormat="1" ht="42.5" customHeight="1" x14ac:dyDescent="0.5">
      <c r="A34" s="6">
        <v>2</v>
      </c>
      <c r="B34" s="117" t="s">
        <v>68</v>
      </c>
      <c r="C34" s="6"/>
      <c r="D34" s="6"/>
      <c r="E34" s="115"/>
      <c r="F34" s="116"/>
      <c r="G34" s="115"/>
      <c r="H34" s="115"/>
      <c r="I34" s="11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5" s="73" customFormat="1" ht="42.5" customHeight="1" x14ac:dyDescent="0.5">
      <c r="A35" s="6">
        <v>3</v>
      </c>
      <c r="B35" s="118" t="s">
        <v>60</v>
      </c>
      <c r="C35" s="6"/>
      <c r="D35" s="6"/>
      <c r="E35" s="115"/>
      <c r="F35" s="116"/>
      <c r="G35" s="115"/>
      <c r="H35" s="115"/>
      <c r="I35" s="11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5" s="73" customFormat="1" ht="42.5" customHeight="1" x14ac:dyDescent="0.5">
      <c r="A36" s="6">
        <v>4</v>
      </c>
      <c r="B36" s="118" t="s">
        <v>74</v>
      </c>
      <c r="C36" s="6"/>
      <c r="D36" s="6"/>
      <c r="E36" s="115"/>
      <c r="F36" s="116"/>
      <c r="G36" s="115"/>
      <c r="H36" s="115"/>
      <c r="I36" s="11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5" ht="19" customHeight="1" x14ac:dyDescent="0.35">
      <c r="A37" s="5"/>
      <c r="B37" s="83"/>
      <c r="C37" s="5"/>
      <c r="D37" s="5"/>
      <c r="E37" s="8"/>
      <c r="F37" s="11"/>
      <c r="G37" s="8"/>
      <c r="H37" s="8"/>
      <c r="I37" s="8"/>
      <c r="J37" s="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9" customHeight="1" x14ac:dyDescent="0.35">
      <c r="A38" s="5"/>
      <c r="B38" s="29"/>
      <c r="C38" s="5"/>
      <c r="D38" s="5"/>
      <c r="E38" s="8"/>
      <c r="F38" s="11"/>
      <c r="G38" s="8"/>
      <c r="H38" s="8"/>
      <c r="I38" s="8"/>
      <c r="J38" s="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9" customHeight="1" x14ac:dyDescent="0.35">
      <c r="A39" s="5"/>
      <c r="B39" s="29"/>
      <c r="C39" s="5"/>
      <c r="D39" s="5"/>
      <c r="E39" s="8"/>
      <c r="F39" s="11"/>
      <c r="G39" s="8"/>
      <c r="H39" s="8"/>
      <c r="I39" s="8"/>
      <c r="J39" s="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9" customHeight="1" x14ac:dyDescent="0.35">
      <c r="A40" s="5"/>
      <c r="B40" s="29"/>
      <c r="C40" s="5"/>
      <c r="D40" s="5"/>
      <c r="E40" s="8"/>
      <c r="F40" s="11"/>
      <c r="G40" s="8"/>
      <c r="H40" s="8"/>
      <c r="I40" s="8"/>
      <c r="J40" s="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9" customHeight="1" x14ac:dyDescent="0.35">
      <c r="A41" s="5"/>
      <c r="B41" s="99"/>
      <c r="C41" s="5"/>
      <c r="D41" s="5"/>
      <c r="E41" s="8"/>
      <c r="F41" s="11"/>
      <c r="G41" s="8"/>
      <c r="H41" s="8"/>
      <c r="I41" s="8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5" ht="19" customHeight="1" x14ac:dyDescent="0.35">
      <c r="A42" s="5"/>
      <c r="B42" s="29"/>
      <c r="C42" s="5"/>
      <c r="D42" s="5"/>
      <c r="E42" s="8"/>
      <c r="F42" s="11"/>
      <c r="G42" s="8"/>
      <c r="H42" s="8"/>
      <c r="I42" s="8"/>
      <c r="J42" s="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9" customHeight="1" x14ac:dyDescent="0.35">
      <c r="A43" s="5"/>
      <c r="B43" s="29"/>
      <c r="C43" s="5"/>
      <c r="D43" s="5"/>
      <c r="E43" s="8"/>
      <c r="F43" s="11"/>
      <c r="G43" s="8"/>
      <c r="H43" s="8"/>
      <c r="I43" s="8"/>
      <c r="J43" s="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9" customHeight="1" x14ac:dyDescent="0.35">
      <c r="A44" s="5"/>
      <c r="B44" s="29"/>
      <c r="C44" s="5"/>
      <c r="D44" s="5"/>
      <c r="E44" s="8"/>
      <c r="F44" s="11"/>
      <c r="G44" s="8"/>
      <c r="H44" s="8"/>
      <c r="I44" s="8"/>
      <c r="J44" s="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9" customHeight="1" x14ac:dyDescent="0.35">
      <c r="A45" s="5"/>
      <c r="B45" s="29"/>
      <c r="C45" s="5"/>
      <c r="D45" s="5"/>
      <c r="E45" s="8"/>
      <c r="F45" s="11"/>
      <c r="G45" s="8"/>
      <c r="H45" s="8"/>
      <c r="I45" s="8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5" ht="19" customHeight="1" x14ac:dyDescent="0.35">
      <c r="A46" s="5"/>
      <c r="B46" s="29"/>
      <c r="C46" s="5"/>
      <c r="D46" s="5"/>
      <c r="E46" s="8"/>
      <c r="F46" s="11"/>
      <c r="G46" s="8"/>
      <c r="H46" s="8"/>
      <c r="I46" s="8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5" ht="19" customHeight="1" x14ac:dyDescent="0.35">
      <c r="A47" s="5"/>
      <c r="B47" s="29"/>
      <c r="C47" s="5"/>
      <c r="D47" s="5"/>
      <c r="E47" s="8"/>
      <c r="F47" s="11"/>
      <c r="G47" s="8"/>
      <c r="H47" s="8"/>
      <c r="I47" s="8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5" ht="19" customHeight="1" x14ac:dyDescent="0.35">
      <c r="A48" s="5"/>
      <c r="B48" s="29"/>
      <c r="C48" s="5"/>
      <c r="D48" s="5"/>
      <c r="E48" s="8"/>
      <c r="F48" s="11"/>
      <c r="G48" s="8"/>
      <c r="H48" s="8"/>
      <c r="I48" s="8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9" customHeight="1" x14ac:dyDescent="0.35">
      <c r="A49" s="5"/>
      <c r="B49" s="29"/>
      <c r="C49" s="5"/>
      <c r="D49" s="5"/>
      <c r="E49" s="8"/>
      <c r="F49" s="11"/>
      <c r="G49" s="8"/>
      <c r="H49" s="8"/>
      <c r="I49" s="8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9" customHeight="1" x14ac:dyDescent="0.35">
      <c r="A50" s="5"/>
      <c r="B50" s="29"/>
      <c r="C50" s="5"/>
      <c r="D50" s="5"/>
      <c r="E50" s="8"/>
      <c r="F50" s="11"/>
      <c r="G50" s="8"/>
      <c r="H50" s="8"/>
      <c r="I50" s="8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9" customHeight="1" x14ac:dyDescent="0.35">
      <c r="A51" s="5"/>
      <c r="B51" s="29"/>
      <c r="C51" s="5"/>
      <c r="D51" s="5"/>
      <c r="E51" s="8"/>
      <c r="F51" s="11"/>
      <c r="G51" s="8"/>
      <c r="H51" s="8"/>
      <c r="I51" s="8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9" customHeight="1" x14ac:dyDescent="0.35">
      <c r="A52" s="5"/>
      <c r="B52" s="29"/>
      <c r="C52" s="5"/>
      <c r="D52" s="5"/>
      <c r="E52" s="8"/>
      <c r="F52" s="11"/>
      <c r="G52" s="8"/>
      <c r="H52" s="8"/>
      <c r="I52" s="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9" customHeight="1" x14ac:dyDescent="0.35">
      <c r="A53" s="5"/>
      <c r="B53" s="29"/>
      <c r="C53" s="5"/>
      <c r="D53" s="5"/>
      <c r="E53" s="8"/>
      <c r="F53" s="11"/>
      <c r="G53" s="8"/>
      <c r="H53" s="8"/>
      <c r="I53" s="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9" customHeight="1" x14ac:dyDescent="0.35">
      <c r="A54" s="5"/>
      <c r="B54" s="29"/>
      <c r="C54" s="5"/>
      <c r="D54" s="5"/>
      <c r="E54" s="8"/>
      <c r="F54" s="11"/>
      <c r="G54" s="8"/>
      <c r="H54" s="8"/>
      <c r="I54" s="8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9" customHeight="1" x14ac:dyDescent="0.35">
      <c r="A55" s="5"/>
      <c r="B55" s="29"/>
      <c r="C55" s="5"/>
      <c r="D55" s="5"/>
      <c r="E55" s="8"/>
      <c r="F55" s="11"/>
      <c r="G55" s="8"/>
      <c r="H55" s="8"/>
      <c r="I55" s="8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9" customHeight="1" x14ac:dyDescent="0.35">
      <c r="A56" s="5"/>
      <c r="B56" s="29"/>
      <c r="C56" s="5"/>
      <c r="D56" s="5"/>
      <c r="E56" s="8"/>
      <c r="F56" s="11"/>
      <c r="G56" s="8"/>
      <c r="H56" s="8"/>
      <c r="I56" s="8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9" customHeight="1" x14ac:dyDescent="0.35">
      <c r="A57" s="5"/>
      <c r="B57" s="29"/>
      <c r="C57" s="5"/>
      <c r="D57" s="5"/>
      <c r="E57" s="8"/>
      <c r="F57" s="11"/>
      <c r="G57" s="8"/>
      <c r="H57" s="8"/>
      <c r="I57" s="8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9" customHeight="1" x14ac:dyDescent="0.35">
      <c r="A58" s="5"/>
      <c r="B58" s="5"/>
      <c r="C58" s="5"/>
      <c r="D58" s="5"/>
      <c r="E58" s="8"/>
      <c r="F58" s="11"/>
      <c r="G58" s="8"/>
      <c r="H58" s="8"/>
      <c r="I58" s="8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9" customHeight="1" x14ac:dyDescent="0.35">
      <c r="A59" s="5"/>
      <c r="B59" s="5"/>
      <c r="C59" s="5"/>
      <c r="D59" s="5"/>
      <c r="E59" s="8"/>
      <c r="F59" s="11"/>
      <c r="G59" s="8"/>
      <c r="H59" s="8"/>
      <c r="I59" s="8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9" customHeight="1" x14ac:dyDescent="0.35">
      <c r="A60" s="5"/>
      <c r="B60" s="5"/>
      <c r="C60" s="5"/>
      <c r="D60" s="5"/>
      <c r="E60" s="8"/>
      <c r="F60" s="11"/>
      <c r="G60" s="8"/>
      <c r="H60" s="8"/>
      <c r="I60" s="8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9" customHeight="1" x14ac:dyDescent="0.35">
      <c r="A61" s="5"/>
      <c r="B61" s="5"/>
      <c r="C61" s="5"/>
      <c r="D61" s="5"/>
      <c r="E61" s="8"/>
      <c r="F61" s="11"/>
      <c r="G61" s="8"/>
      <c r="H61" s="8"/>
      <c r="I61" s="8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9" customHeight="1" x14ac:dyDescent="0.35">
      <c r="A62" s="5"/>
      <c r="B62" s="5"/>
      <c r="C62" s="5"/>
      <c r="D62" s="5"/>
      <c r="E62" s="8"/>
      <c r="F62" s="11"/>
      <c r="G62" s="8"/>
      <c r="H62" s="8"/>
      <c r="I62" s="8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9" customHeight="1" x14ac:dyDescent="0.35">
      <c r="A63" s="5"/>
      <c r="B63" s="5"/>
      <c r="C63" s="5"/>
      <c r="D63" s="5"/>
      <c r="E63" s="8"/>
      <c r="F63" s="11"/>
      <c r="G63" s="8"/>
      <c r="H63" s="8"/>
      <c r="I63" s="8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9" customHeight="1" x14ac:dyDescent="0.35">
      <c r="A64" s="5"/>
      <c r="B64" s="5"/>
      <c r="C64" s="5"/>
      <c r="D64" s="5"/>
      <c r="E64" s="8"/>
      <c r="F64" s="11"/>
      <c r="G64" s="8"/>
      <c r="H64" s="8"/>
      <c r="I64" s="8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9" customHeight="1" x14ac:dyDescent="0.35">
      <c r="A65" s="5"/>
      <c r="B65" s="5"/>
      <c r="C65" s="5"/>
      <c r="D65" s="5"/>
      <c r="E65" s="8"/>
      <c r="F65" s="11"/>
      <c r="G65" s="8"/>
      <c r="H65" s="8"/>
      <c r="I65" s="8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9" customHeight="1" x14ac:dyDescent="0.35">
      <c r="A66" s="5"/>
      <c r="B66" s="5"/>
      <c r="C66" s="5"/>
      <c r="D66" s="5"/>
      <c r="E66" s="8"/>
      <c r="F66" s="11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9" customHeight="1" x14ac:dyDescent="0.35">
      <c r="A67" s="5"/>
      <c r="B67" s="5"/>
      <c r="C67" s="5"/>
      <c r="D67" s="5"/>
      <c r="E67" s="8"/>
      <c r="F67" s="11"/>
      <c r="G67" s="8"/>
      <c r="H67" s="8"/>
      <c r="I67" s="8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9" customHeight="1" x14ac:dyDescent="0.35">
      <c r="A68" s="5"/>
      <c r="B68" s="5"/>
      <c r="C68" s="5"/>
      <c r="D68" s="5"/>
      <c r="E68" s="8"/>
      <c r="F68" s="11"/>
      <c r="G68" s="8"/>
      <c r="H68" s="8"/>
      <c r="I68" s="8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9" customHeight="1" x14ac:dyDescent="0.35">
      <c r="A69" s="5"/>
      <c r="B69" s="5"/>
      <c r="C69" s="5"/>
      <c r="D69" s="5"/>
      <c r="E69" s="8"/>
      <c r="F69" s="11"/>
      <c r="G69" s="8"/>
      <c r="H69" s="8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9" customHeight="1" x14ac:dyDescent="0.35">
      <c r="A70" s="5"/>
      <c r="B70" s="5"/>
      <c r="C70" s="5"/>
      <c r="D70" s="5"/>
      <c r="E70" s="8"/>
      <c r="F70" s="11"/>
      <c r="G70" s="8"/>
      <c r="H70" s="8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9" customHeight="1" x14ac:dyDescent="0.35">
      <c r="A71" s="5"/>
      <c r="B71" s="5"/>
      <c r="C71" s="5"/>
      <c r="D71" s="5"/>
      <c r="E71" s="8"/>
      <c r="F71" s="11"/>
      <c r="G71" s="8"/>
      <c r="H71" s="8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9" customHeight="1" x14ac:dyDescent="0.35">
      <c r="A72" s="5"/>
      <c r="B72" s="5"/>
      <c r="C72" s="5"/>
      <c r="D72" s="5"/>
      <c r="E72" s="8"/>
      <c r="F72" s="11"/>
      <c r="G72" s="8"/>
      <c r="H72" s="8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9" customHeight="1" x14ac:dyDescent="0.35">
      <c r="A73" s="5"/>
      <c r="B73" s="5"/>
      <c r="C73" s="5"/>
      <c r="D73" s="5"/>
      <c r="E73" s="8"/>
      <c r="F73" s="11"/>
      <c r="G73" s="8"/>
      <c r="H73" s="8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9" customHeight="1" x14ac:dyDescent="0.35">
      <c r="A74" s="5"/>
      <c r="B74" s="5"/>
      <c r="C74" s="5"/>
      <c r="D74" s="5"/>
      <c r="E74" s="8"/>
      <c r="F74" s="11"/>
      <c r="G74" s="8"/>
      <c r="H74" s="8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9" customHeight="1" x14ac:dyDescent="0.35">
      <c r="A75" s="5"/>
      <c r="B75" s="5"/>
      <c r="C75" s="5"/>
      <c r="D75" s="5"/>
      <c r="E75" s="8"/>
      <c r="F75" s="11"/>
      <c r="G75" s="8"/>
      <c r="H75" s="8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9" customHeight="1" x14ac:dyDescent="0.35">
      <c r="A76" s="5"/>
      <c r="B76" s="5"/>
      <c r="C76" s="5"/>
      <c r="D76" s="5"/>
      <c r="E76" s="8"/>
      <c r="F76" s="11"/>
      <c r="G76" s="8"/>
      <c r="H76" s="8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9" customHeight="1" x14ac:dyDescent="0.35">
      <c r="A77" s="5"/>
      <c r="B77" s="5"/>
      <c r="C77" s="5"/>
      <c r="D77" s="5"/>
      <c r="E77" s="8"/>
      <c r="F77" s="11"/>
      <c r="G77" s="8"/>
      <c r="H77" s="8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9" customHeight="1" x14ac:dyDescent="0.35">
      <c r="A78" s="5"/>
      <c r="B78" s="5"/>
      <c r="C78" s="5"/>
      <c r="D78" s="5"/>
      <c r="E78" s="8"/>
      <c r="F78" s="11"/>
      <c r="G78" s="8"/>
      <c r="H78" s="8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9" customHeight="1" x14ac:dyDescent="0.35">
      <c r="A79" s="5"/>
      <c r="B79" s="5"/>
      <c r="C79" s="5"/>
      <c r="D79" s="5"/>
      <c r="E79" s="8"/>
      <c r="F79" s="11"/>
      <c r="G79" s="8"/>
      <c r="H79" s="8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9" customHeight="1" x14ac:dyDescent="0.35">
      <c r="A80" s="5"/>
      <c r="B80" s="5"/>
      <c r="C80" s="5"/>
      <c r="D80" s="5"/>
      <c r="E80" s="8"/>
      <c r="F80" s="11"/>
      <c r="G80" s="8"/>
      <c r="H80" s="8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9" customHeight="1" x14ac:dyDescent="0.35">
      <c r="A81" s="5"/>
      <c r="B81" s="5"/>
      <c r="C81" s="5"/>
      <c r="D81" s="5"/>
      <c r="E81" s="8"/>
      <c r="F81" s="11"/>
      <c r="G81" s="8"/>
      <c r="H81" s="8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9" customHeight="1" x14ac:dyDescent="0.35">
      <c r="A82" s="5"/>
      <c r="B82" s="5"/>
      <c r="C82" s="5"/>
      <c r="D82" s="5"/>
      <c r="E82" s="8"/>
      <c r="F82" s="11"/>
      <c r="G82" s="8"/>
      <c r="H82" s="8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9" customHeight="1" x14ac:dyDescent="0.35">
      <c r="A83" s="5"/>
      <c r="B83" s="5"/>
      <c r="C83" s="5"/>
      <c r="D83" s="5"/>
      <c r="E83" s="8"/>
      <c r="F83" s="11"/>
      <c r="G83" s="8"/>
      <c r="H83" s="8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9" customHeight="1" x14ac:dyDescent="0.35">
      <c r="A84" s="5"/>
      <c r="B84" s="5"/>
      <c r="C84" s="5"/>
      <c r="D84" s="5"/>
      <c r="E84" s="8"/>
      <c r="F84" s="11"/>
      <c r="G84" s="8"/>
      <c r="H84" s="8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9" customHeight="1" x14ac:dyDescent="0.35">
      <c r="A85" s="5"/>
      <c r="B85" s="5"/>
      <c r="C85" s="5"/>
      <c r="D85" s="5"/>
      <c r="E85" s="8"/>
      <c r="F85" s="11"/>
      <c r="G85" s="8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9" customHeight="1" x14ac:dyDescent="0.35">
      <c r="A86" s="5"/>
      <c r="B86" s="5"/>
      <c r="C86" s="5"/>
      <c r="D86" s="5"/>
      <c r="E86" s="8"/>
      <c r="F86" s="11"/>
      <c r="G86" s="8"/>
      <c r="H86" s="8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9" customHeight="1" x14ac:dyDescent="0.35">
      <c r="A87" s="5"/>
      <c r="B87" s="5"/>
      <c r="C87" s="5"/>
      <c r="D87" s="5"/>
      <c r="E87" s="8"/>
      <c r="F87" s="11"/>
      <c r="G87" s="8"/>
      <c r="H87" s="8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9" customHeight="1" x14ac:dyDescent="0.35">
      <c r="A88" s="5"/>
      <c r="B88" s="5"/>
      <c r="C88" s="5"/>
      <c r="D88" s="5"/>
      <c r="E88" s="8"/>
      <c r="F88" s="11"/>
      <c r="G88" s="8"/>
      <c r="H88" s="8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9" customHeight="1" x14ac:dyDescent="0.35">
      <c r="A89" s="5"/>
      <c r="B89" s="5"/>
      <c r="C89" s="5"/>
      <c r="D89" s="5"/>
      <c r="E89" s="8"/>
      <c r="F89" s="11"/>
      <c r="G89" s="8"/>
      <c r="H89" s="8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9" customHeight="1" x14ac:dyDescent="0.35">
      <c r="A90" s="5"/>
      <c r="B90" s="5"/>
      <c r="C90" s="5"/>
      <c r="D90" s="5"/>
      <c r="E90" s="8"/>
      <c r="F90" s="11"/>
      <c r="G90" s="8"/>
      <c r="H90" s="8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9" customHeight="1" x14ac:dyDescent="0.35">
      <c r="A91" s="5"/>
      <c r="B91" s="5"/>
      <c r="C91" s="5"/>
      <c r="D91" s="5"/>
      <c r="E91" s="8"/>
      <c r="F91" s="11"/>
      <c r="G91" s="8"/>
      <c r="H91" s="8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9" customHeight="1" x14ac:dyDescent="0.35">
      <c r="A92" s="5"/>
      <c r="B92" s="5"/>
      <c r="C92" s="5"/>
      <c r="D92" s="5"/>
      <c r="E92" s="8"/>
      <c r="F92" s="11"/>
      <c r="G92" s="8"/>
      <c r="H92" s="8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9" customHeight="1" x14ac:dyDescent="0.35">
      <c r="A93" s="5"/>
      <c r="B93" s="5"/>
      <c r="C93" s="5"/>
      <c r="D93" s="5"/>
      <c r="E93" s="8"/>
      <c r="F93" s="11"/>
      <c r="G93" s="8"/>
      <c r="H93" s="8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9" customHeight="1" x14ac:dyDescent="0.35">
      <c r="A94" s="5"/>
      <c r="B94" s="5"/>
      <c r="C94" s="5"/>
      <c r="D94" s="5"/>
      <c r="E94" s="8"/>
      <c r="F94" s="11"/>
      <c r="G94" s="8"/>
      <c r="H94" s="8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9" customHeight="1" x14ac:dyDescent="0.35">
      <c r="A95" s="5"/>
      <c r="B95" s="5"/>
      <c r="C95" s="5"/>
      <c r="D95" s="5"/>
      <c r="E95" s="8"/>
      <c r="F95" s="11"/>
      <c r="G95" s="8"/>
      <c r="H95" s="8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9" customHeight="1" x14ac:dyDescent="0.35">
      <c r="A96" s="5"/>
      <c r="B96" s="5"/>
      <c r="C96" s="5"/>
      <c r="D96" s="5"/>
      <c r="E96" s="8"/>
      <c r="F96" s="11"/>
      <c r="G96" s="8"/>
      <c r="H96" s="8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9" customHeight="1" x14ac:dyDescent="0.35">
      <c r="A97" s="5"/>
      <c r="B97" s="5"/>
      <c r="C97" s="5"/>
      <c r="D97" s="5"/>
      <c r="E97" s="8"/>
      <c r="F97" s="11"/>
      <c r="G97" s="8"/>
      <c r="H97" s="8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9" customHeight="1" x14ac:dyDescent="0.35">
      <c r="A98" s="5"/>
      <c r="B98" s="5"/>
      <c r="C98" s="5"/>
      <c r="D98" s="5"/>
      <c r="E98" s="8"/>
      <c r="F98" s="11"/>
      <c r="G98" s="8"/>
      <c r="H98" s="8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9" customHeight="1" x14ac:dyDescent="0.35">
      <c r="A99" s="5"/>
      <c r="B99" s="5"/>
      <c r="C99" s="5"/>
      <c r="D99" s="5"/>
      <c r="E99" s="8"/>
      <c r="F99" s="11"/>
      <c r="G99" s="8"/>
      <c r="H99" s="8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8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8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8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8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8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8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8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8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8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8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8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8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8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8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8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8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8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8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8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8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8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8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8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8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8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8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8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8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8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8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8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8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8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8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8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8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8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8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8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8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8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8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8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8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8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8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8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8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8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8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8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8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8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8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8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8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8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8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8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8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8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8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8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8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8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8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8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8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8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8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8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8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8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8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8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8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8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8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8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8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8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8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8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8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8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8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8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8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8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8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8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8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8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8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8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8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8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8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8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8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9" customHeight="1" x14ac:dyDescent="0.35">
      <c r="A845" s="5"/>
      <c r="B845" s="5"/>
      <c r="C845" s="5"/>
      <c r="D845" s="5"/>
      <c r="E845" s="8"/>
      <c r="F845" s="11"/>
      <c r="G845" s="8"/>
      <c r="H845" s="8"/>
      <c r="I845" s="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9" customHeight="1" x14ac:dyDescent="0.35">
      <c r="A846" s="5"/>
      <c r="B846" s="5"/>
      <c r="C846" s="5"/>
      <c r="D846" s="5"/>
      <c r="E846" s="8"/>
      <c r="F846" s="11"/>
      <c r="G846" s="8"/>
      <c r="H846" s="8"/>
      <c r="I846" s="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</sheetData>
  <mergeCells count="26">
    <mergeCell ref="B28:C28"/>
    <mergeCell ref="B30:C30"/>
    <mergeCell ref="B31:C31"/>
    <mergeCell ref="B12:C12"/>
    <mergeCell ref="B7:C7"/>
    <mergeCell ref="B8:C8"/>
    <mergeCell ref="B9:C9"/>
    <mergeCell ref="B10:C10"/>
    <mergeCell ref="B11:C11"/>
    <mergeCell ref="B29:C29"/>
    <mergeCell ref="B27:C27"/>
    <mergeCell ref="B21:C21"/>
    <mergeCell ref="B22:C22"/>
    <mergeCell ref="B15:C15"/>
    <mergeCell ref="B19:C19"/>
    <mergeCell ref="B20:C20"/>
    <mergeCell ref="B23:C23"/>
    <mergeCell ref="B24:C24"/>
    <mergeCell ref="B25:C25"/>
    <mergeCell ref="A1:B1"/>
    <mergeCell ref="F1:H2"/>
    <mergeCell ref="A2:B2"/>
    <mergeCell ref="A4:B4"/>
    <mergeCell ref="A6:B6"/>
    <mergeCell ref="A5:B5"/>
    <mergeCell ref="A3:B3"/>
  </mergeCells>
  <printOptions horizontalCentered="1"/>
  <pageMargins left="0.25" right="0.25" top="0.75" bottom="0.75" header="0.3" footer="0.3"/>
  <pageSetup scale="52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4DF1-3A42-4F9B-8958-251D6D8FE5C7}">
  <sheetPr>
    <pageSetUpPr fitToPage="1"/>
  </sheetPr>
  <dimension ref="A1:V857"/>
  <sheetViews>
    <sheetView zoomScale="71" zoomScaleNormal="71" zoomScaleSheetLayoutView="44" workbookViewId="0">
      <pane xSplit="8" ySplit="4" topLeftCell="I7" activePane="bottomRight" state="frozen"/>
      <selection activeCell="H23" sqref="H23"/>
      <selection pane="topRight" activeCell="H23" sqref="H23"/>
      <selection pane="bottomLeft" activeCell="H23" sqref="H23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38" t="s">
        <v>0</v>
      </c>
      <c r="B1" s="138"/>
      <c r="C1" s="86">
        <f>COMMENTS!C1</f>
        <v>118584</v>
      </c>
      <c r="E1" s="168"/>
      <c r="F1" s="139"/>
      <c r="G1" s="139"/>
      <c r="H1" s="16"/>
    </row>
    <row r="2" spans="1:22" ht="24.75" customHeight="1" thickBot="1" x14ac:dyDescent="0.55000000000000004">
      <c r="A2" s="138" t="s">
        <v>1</v>
      </c>
      <c r="B2" s="138"/>
      <c r="C2" s="1" t="str">
        <f>COMMENTS!C2</f>
        <v>Two Tone Hood</v>
      </c>
      <c r="E2" s="169"/>
      <c r="F2" s="140"/>
      <c r="G2" s="140"/>
      <c r="H2" s="17"/>
    </row>
    <row r="3" spans="1:22" ht="22.75" customHeight="1" thickBot="1" x14ac:dyDescent="0.55000000000000004">
      <c r="A3" s="138" t="s">
        <v>2</v>
      </c>
      <c r="B3" s="138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43" t="s">
        <v>3</v>
      </c>
      <c r="B4" s="143"/>
      <c r="C4" s="15" t="s">
        <v>13</v>
      </c>
      <c r="E4" s="87" t="str">
        <f>COMMENTS!F4</f>
        <v>DATE: 9/12/2024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70" t="s">
        <v>7</v>
      </c>
      <c r="C6" s="171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9"/>
      <c r="B7" s="160"/>
      <c r="C7" s="160"/>
      <c r="D7" s="160"/>
      <c r="E7" s="160"/>
      <c r="F7" s="160"/>
      <c r="G7" s="160"/>
      <c r="H7" s="161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2"/>
      <c r="B8" s="163"/>
      <c r="C8" s="163"/>
      <c r="D8" s="163"/>
      <c r="E8" s="163"/>
      <c r="F8" s="163"/>
      <c r="G8" s="163"/>
      <c r="H8" s="164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2"/>
      <c r="B9" s="163"/>
      <c r="C9" s="163"/>
      <c r="D9" s="163"/>
      <c r="E9" s="163"/>
      <c r="F9" s="163"/>
      <c r="G9" s="163"/>
      <c r="H9" s="164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2"/>
      <c r="B10" s="163"/>
      <c r="C10" s="163"/>
      <c r="D10" s="163"/>
      <c r="E10" s="163"/>
      <c r="F10" s="163"/>
      <c r="G10" s="163"/>
      <c r="H10" s="164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2"/>
      <c r="B11" s="163"/>
      <c r="C11" s="163"/>
      <c r="D11" s="163"/>
      <c r="E11" s="163"/>
      <c r="F11" s="163"/>
      <c r="G11" s="163"/>
      <c r="H11" s="164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2"/>
      <c r="B12" s="163"/>
      <c r="C12" s="163"/>
      <c r="D12" s="163"/>
      <c r="E12" s="163"/>
      <c r="F12" s="163"/>
      <c r="G12" s="163"/>
      <c r="H12" s="164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2"/>
      <c r="B13" s="163"/>
      <c r="C13" s="163"/>
      <c r="D13" s="163"/>
      <c r="E13" s="163"/>
      <c r="F13" s="163"/>
      <c r="G13" s="163"/>
      <c r="H13" s="164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2"/>
      <c r="B14" s="163"/>
      <c r="C14" s="163"/>
      <c r="D14" s="163"/>
      <c r="E14" s="163"/>
      <c r="F14" s="163"/>
      <c r="G14" s="163"/>
      <c r="H14" s="164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2"/>
      <c r="B15" s="163"/>
      <c r="C15" s="163"/>
      <c r="D15" s="163"/>
      <c r="E15" s="163"/>
      <c r="F15" s="163"/>
      <c r="G15" s="163"/>
      <c r="H15" s="164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2"/>
      <c r="B16" s="163"/>
      <c r="C16" s="163"/>
      <c r="D16" s="163"/>
      <c r="E16" s="163"/>
      <c r="F16" s="163"/>
      <c r="G16" s="163"/>
      <c r="H16" s="164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2"/>
      <c r="B17" s="163"/>
      <c r="C17" s="163"/>
      <c r="D17" s="163"/>
      <c r="E17" s="163"/>
      <c r="F17" s="163"/>
      <c r="G17" s="163"/>
      <c r="H17" s="164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2"/>
      <c r="B18" s="163"/>
      <c r="C18" s="163"/>
      <c r="D18" s="163"/>
      <c r="E18" s="163"/>
      <c r="F18" s="163"/>
      <c r="G18" s="163"/>
      <c r="H18" s="164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2"/>
      <c r="B19" s="163"/>
      <c r="C19" s="163"/>
      <c r="D19" s="163"/>
      <c r="E19" s="163"/>
      <c r="F19" s="163"/>
      <c r="G19" s="163"/>
      <c r="H19" s="164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2"/>
      <c r="B20" s="163"/>
      <c r="C20" s="163"/>
      <c r="D20" s="163"/>
      <c r="E20" s="163"/>
      <c r="F20" s="163"/>
      <c r="G20" s="163"/>
      <c r="H20" s="164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2"/>
      <c r="B21" s="163"/>
      <c r="C21" s="163"/>
      <c r="D21" s="163"/>
      <c r="E21" s="163"/>
      <c r="F21" s="163"/>
      <c r="G21" s="163"/>
      <c r="H21" s="164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2"/>
      <c r="B22" s="163"/>
      <c r="C22" s="163"/>
      <c r="D22" s="163"/>
      <c r="E22" s="163"/>
      <c r="F22" s="163"/>
      <c r="G22" s="163"/>
      <c r="H22" s="164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2"/>
      <c r="B23" s="163"/>
      <c r="C23" s="163"/>
      <c r="D23" s="163"/>
      <c r="E23" s="163"/>
      <c r="F23" s="163"/>
      <c r="G23" s="163"/>
      <c r="H23" s="164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2"/>
      <c r="B24" s="163"/>
      <c r="C24" s="163"/>
      <c r="D24" s="163"/>
      <c r="E24" s="163"/>
      <c r="F24" s="163"/>
      <c r="G24" s="163"/>
      <c r="H24" s="164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2"/>
      <c r="B25" s="163"/>
      <c r="C25" s="163"/>
      <c r="D25" s="163"/>
      <c r="E25" s="163"/>
      <c r="F25" s="163"/>
      <c r="G25" s="163"/>
      <c r="H25" s="164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2"/>
      <c r="B26" s="163"/>
      <c r="C26" s="163"/>
      <c r="D26" s="163"/>
      <c r="E26" s="163"/>
      <c r="F26" s="163"/>
      <c r="G26" s="163"/>
      <c r="H26" s="164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2"/>
      <c r="B27" s="163"/>
      <c r="C27" s="163"/>
      <c r="D27" s="163"/>
      <c r="E27" s="163"/>
      <c r="F27" s="163"/>
      <c r="G27" s="163"/>
      <c r="H27" s="164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2"/>
      <c r="B28" s="163"/>
      <c r="C28" s="163"/>
      <c r="D28" s="163"/>
      <c r="E28" s="163"/>
      <c r="F28" s="163"/>
      <c r="G28" s="163"/>
      <c r="H28" s="164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2"/>
      <c r="B29" s="163"/>
      <c r="C29" s="163"/>
      <c r="D29" s="163"/>
      <c r="E29" s="163"/>
      <c r="F29" s="163"/>
      <c r="G29" s="163"/>
      <c r="H29" s="164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2"/>
      <c r="B30" s="163"/>
      <c r="C30" s="163"/>
      <c r="D30" s="163"/>
      <c r="E30" s="163"/>
      <c r="F30" s="163"/>
      <c r="G30" s="163"/>
      <c r="H30" s="164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2"/>
      <c r="B31" s="163"/>
      <c r="C31" s="163"/>
      <c r="D31" s="163"/>
      <c r="E31" s="163"/>
      <c r="F31" s="163"/>
      <c r="G31" s="163"/>
      <c r="H31" s="164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2"/>
      <c r="B32" s="163"/>
      <c r="C32" s="163"/>
      <c r="D32" s="163"/>
      <c r="E32" s="163"/>
      <c r="F32" s="163"/>
      <c r="G32" s="163"/>
      <c r="H32" s="164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2"/>
      <c r="B33" s="163"/>
      <c r="C33" s="163"/>
      <c r="D33" s="163"/>
      <c r="E33" s="163"/>
      <c r="F33" s="163"/>
      <c r="G33" s="163"/>
      <c r="H33" s="164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2"/>
      <c r="B34" s="163"/>
      <c r="C34" s="163"/>
      <c r="D34" s="163"/>
      <c r="E34" s="163"/>
      <c r="F34" s="163"/>
      <c r="G34" s="163"/>
      <c r="H34" s="164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2"/>
      <c r="B35" s="163"/>
      <c r="C35" s="163"/>
      <c r="D35" s="163"/>
      <c r="E35" s="163"/>
      <c r="F35" s="163"/>
      <c r="G35" s="163"/>
      <c r="H35" s="164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2"/>
      <c r="B36" s="163"/>
      <c r="C36" s="163"/>
      <c r="D36" s="163"/>
      <c r="E36" s="163"/>
      <c r="F36" s="163"/>
      <c r="G36" s="163"/>
      <c r="H36" s="164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2"/>
      <c r="B37" s="163"/>
      <c r="C37" s="163"/>
      <c r="D37" s="163"/>
      <c r="E37" s="163"/>
      <c r="F37" s="163"/>
      <c r="G37" s="163"/>
      <c r="H37" s="164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5"/>
      <c r="B38" s="166"/>
      <c r="C38" s="166"/>
      <c r="D38" s="166"/>
      <c r="E38" s="166"/>
      <c r="F38" s="166"/>
      <c r="G38" s="166"/>
      <c r="H38" s="16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U842"/>
  <sheetViews>
    <sheetView tabSelected="1" zoomScale="44" zoomScaleNormal="44" zoomScaleSheetLayoutView="65" workbookViewId="0">
      <pane xSplit="10" ySplit="5" topLeftCell="K6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Q41" sqref="Q41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33.26953125" customWidth="1"/>
    <col min="4" max="4" width="49.363281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8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38" t="s">
        <v>9</v>
      </c>
      <c r="B1" s="138"/>
      <c r="C1" s="86">
        <f>COMMENTS!C1</f>
        <v>118584</v>
      </c>
      <c r="D1" s="180"/>
      <c r="E1" s="34"/>
      <c r="F1" s="35"/>
      <c r="G1" s="35"/>
      <c r="H1" s="14"/>
      <c r="I1" s="14"/>
      <c r="J1" s="14"/>
    </row>
    <row r="2" spans="1:21" ht="24.75" customHeight="1" thickBot="1" x14ac:dyDescent="1.05">
      <c r="A2" s="138" t="s">
        <v>10</v>
      </c>
      <c r="B2" s="138"/>
      <c r="C2" s="86" t="str">
        <f>COMMENTS!C2</f>
        <v>Two Tone Hood</v>
      </c>
      <c r="D2" s="180"/>
      <c r="F2" s="7"/>
      <c r="G2" s="7"/>
      <c r="H2" s="14"/>
      <c r="I2" s="14"/>
      <c r="J2" s="14"/>
    </row>
    <row r="3" spans="1:21" ht="22.75" customHeight="1" thickBot="1" x14ac:dyDescent="0.55000000000000004">
      <c r="A3" s="144" t="s">
        <v>29</v>
      </c>
      <c r="B3" s="145"/>
      <c r="C3" s="86" t="str">
        <f>COMMENTS!C3</f>
        <v>UNAVAILABLE</v>
      </c>
      <c r="D3" s="180"/>
      <c r="F3" s="36"/>
      <c r="G3" s="36"/>
      <c r="H3" s="37"/>
    </row>
    <row r="4" spans="1:21" ht="22.75" customHeight="1" thickBot="1" x14ac:dyDescent="0.55000000000000004">
      <c r="A4" s="138" t="s">
        <v>37</v>
      </c>
      <c r="B4" s="138"/>
      <c r="C4" s="86" t="str">
        <f>COMMENTS!C4</f>
        <v>FA25</v>
      </c>
      <c r="D4" s="180"/>
      <c r="F4" s="107" t="str">
        <f>COMMENTS!F4</f>
        <v>DATE: 9/12/2024</v>
      </c>
      <c r="G4" s="87"/>
      <c r="H4" s="37"/>
    </row>
    <row r="5" spans="1:21" ht="22.75" customHeight="1" thickBot="1" x14ac:dyDescent="0.55000000000000004">
      <c r="A5" s="143" t="s">
        <v>11</v>
      </c>
      <c r="B5" s="143"/>
      <c r="C5" s="86" t="str">
        <f>COMMENTS!C5</f>
        <v>M</v>
      </c>
      <c r="D5" s="180"/>
      <c r="F5" s="36"/>
      <c r="G5" s="36"/>
    </row>
    <row r="6" spans="1:21" ht="22.75" customHeight="1" thickBot="1" x14ac:dyDescent="0.55000000000000004">
      <c r="A6" s="144" t="s">
        <v>8</v>
      </c>
      <c r="B6" s="145"/>
      <c r="C6" s="86">
        <f>COMMENTS!C6</f>
        <v>0</v>
      </c>
      <c r="D6" s="180"/>
      <c r="J6" s="39"/>
    </row>
    <row r="7" spans="1:21" ht="39.75" customHeight="1" thickBot="1" x14ac:dyDescent="0.4">
      <c r="A7" s="40"/>
      <c r="B7" s="170" t="s">
        <v>4</v>
      </c>
      <c r="C7" s="174"/>
      <c r="D7" s="181"/>
      <c r="E7" s="41" t="s">
        <v>18</v>
      </c>
      <c r="F7" s="42"/>
      <c r="G7" s="42"/>
      <c r="H7" s="42" t="s">
        <v>19</v>
      </c>
      <c r="I7" s="43"/>
      <c r="J7" s="44"/>
      <c r="K7" s="4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7"/>
      <c r="B8" s="182" t="s">
        <v>6</v>
      </c>
      <c r="C8" s="183"/>
      <c r="D8" s="184"/>
      <c r="E8" s="78"/>
      <c r="F8" s="79" t="s">
        <v>66</v>
      </c>
      <c r="G8" s="79" t="s">
        <v>20</v>
      </c>
      <c r="H8" s="80" t="s">
        <v>13</v>
      </c>
      <c r="I8" s="81" t="s">
        <v>21</v>
      </c>
      <c r="J8" s="82" t="s">
        <v>22</v>
      </c>
      <c r="K8" s="82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42" customHeight="1" x14ac:dyDescent="0.35">
      <c r="A9" s="54">
        <v>1</v>
      </c>
      <c r="B9" s="185" t="s">
        <v>24</v>
      </c>
      <c r="C9" s="185"/>
      <c r="D9" s="186" t="s">
        <v>75</v>
      </c>
      <c r="E9" s="53">
        <v>0.25</v>
      </c>
      <c r="F9" s="55">
        <f>G9-1/4</f>
        <v>8.25</v>
      </c>
      <c r="G9" s="55">
        <f>H9-1/4</f>
        <v>8.5</v>
      </c>
      <c r="H9" s="56">
        <v>8.75</v>
      </c>
      <c r="I9" s="57">
        <f>H9+1/4</f>
        <v>9</v>
      </c>
      <c r="J9" s="57">
        <f>H9+0.5</f>
        <v>9.25</v>
      </c>
      <c r="K9" s="58">
        <f>I9+0.5</f>
        <v>9.5</v>
      </c>
      <c r="M9" s="5"/>
      <c r="N9" s="5"/>
      <c r="O9" s="5"/>
      <c r="P9" s="5"/>
      <c r="Q9" s="5"/>
      <c r="R9" s="5"/>
      <c r="S9" s="5"/>
      <c r="T9" s="5"/>
      <c r="U9" s="5"/>
    </row>
    <row r="10" spans="1:21" ht="42" customHeight="1" x14ac:dyDescent="0.35">
      <c r="A10" s="46">
        <v>2</v>
      </c>
      <c r="B10" s="185" t="s">
        <v>41</v>
      </c>
      <c r="C10" s="185"/>
      <c r="D10" s="186" t="s">
        <v>76</v>
      </c>
      <c r="E10" s="32">
        <v>0.75</v>
      </c>
      <c r="F10" s="47">
        <f t="shared" ref="F10:G13" si="0">G10-1</f>
        <v>22.5</v>
      </c>
      <c r="G10" s="47">
        <f t="shared" si="0"/>
        <v>23.5</v>
      </c>
      <c r="H10" s="48">
        <v>24.5</v>
      </c>
      <c r="I10" s="23">
        <f>H10+1</f>
        <v>25.5</v>
      </c>
      <c r="J10" s="23">
        <f>H10+2</f>
        <v>26.5</v>
      </c>
      <c r="K10" s="49">
        <f>I10+2</f>
        <v>27.5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42" customHeight="1" x14ac:dyDescent="0.35">
      <c r="A11" s="46">
        <v>3</v>
      </c>
      <c r="B11" s="185" t="s">
        <v>33</v>
      </c>
      <c r="C11" s="185"/>
      <c r="D11" s="186" t="s">
        <v>77</v>
      </c>
      <c r="E11" s="32">
        <v>0.75</v>
      </c>
      <c r="F11" s="47">
        <f t="shared" si="0"/>
        <v>25</v>
      </c>
      <c r="G11" s="47">
        <f t="shared" si="0"/>
        <v>26</v>
      </c>
      <c r="H11" s="48">
        <v>27</v>
      </c>
      <c r="I11" s="23">
        <f>H11+1</f>
        <v>28</v>
      </c>
      <c r="J11" s="23">
        <f t="shared" ref="J11" si="1">H11+2</f>
        <v>29</v>
      </c>
      <c r="K11" s="49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42" customHeight="1" x14ac:dyDescent="0.35">
      <c r="A12" s="46">
        <v>4</v>
      </c>
      <c r="B12" s="185" t="s">
        <v>34</v>
      </c>
      <c r="C12" s="185"/>
      <c r="D12" s="186" t="s">
        <v>78</v>
      </c>
      <c r="E12" s="32">
        <v>0.75</v>
      </c>
      <c r="F12" s="47">
        <f t="shared" si="0"/>
        <v>18.5</v>
      </c>
      <c r="G12" s="47">
        <f t="shared" si="0"/>
        <v>19.5</v>
      </c>
      <c r="H12" s="48">
        <v>20.5</v>
      </c>
      <c r="I12" s="23">
        <f>H12+1</f>
        <v>21.5</v>
      </c>
      <c r="J12" s="23">
        <f t="shared" ref="J12:K12" si="3">H12+2</f>
        <v>22.5</v>
      </c>
      <c r="K12" s="49">
        <f t="shared" si="3"/>
        <v>23.5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42" customHeight="1" x14ac:dyDescent="0.35">
      <c r="A13" s="54">
        <v>5</v>
      </c>
      <c r="B13" s="185" t="s">
        <v>28</v>
      </c>
      <c r="C13" s="185"/>
      <c r="D13" s="186" t="s">
        <v>79</v>
      </c>
      <c r="E13" s="53">
        <v>0.625</v>
      </c>
      <c r="F13" s="55">
        <f t="shared" si="0"/>
        <v>24</v>
      </c>
      <c r="G13" s="55">
        <f t="shared" si="0"/>
        <v>25</v>
      </c>
      <c r="H13" s="56">
        <v>26</v>
      </c>
      <c r="I13" s="57">
        <f>H13+1</f>
        <v>27</v>
      </c>
      <c r="J13" s="57">
        <f>H13+2</f>
        <v>28</v>
      </c>
      <c r="K13" s="58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42" customHeight="1" x14ac:dyDescent="0.35">
      <c r="A14" s="46">
        <v>6</v>
      </c>
      <c r="B14" s="195" t="s">
        <v>39</v>
      </c>
      <c r="C14" s="196"/>
      <c r="D14" s="186" t="s">
        <v>80</v>
      </c>
      <c r="E14" s="32">
        <v>0.375</v>
      </c>
      <c r="F14" s="47">
        <f>G14-0.5</f>
        <v>10.5</v>
      </c>
      <c r="G14" s="47">
        <f>H14-0.5</f>
        <v>11</v>
      </c>
      <c r="H14" s="48">
        <v>11.5</v>
      </c>
      <c r="I14" s="23">
        <f>H14+0.5</f>
        <v>12</v>
      </c>
      <c r="J14" s="23">
        <f>H14+1</f>
        <v>12.5</v>
      </c>
      <c r="K14" s="49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42" customHeight="1" x14ac:dyDescent="0.35">
      <c r="A15" s="46">
        <v>7</v>
      </c>
      <c r="B15" s="185" t="s">
        <v>35</v>
      </c>
      <c r="C15" s="185"/>
      <c r="D15" s="186" t="s">
        <v>81</v>
      </c>
      <c r="E15" s="32">
        <v>0.375</v>
      </c>
      <c r="F15" s="47">
        <f>G15-0.5</f>
        <v>10.75</v>
      </c>
      <c r="G15" s="47">
        <f>H15-0.5</f>
        <v>11.25</v>
      </c>
      <c r="H15" s="48">
        <v>11.75</v>
      </c>
      <c r="I15" s="23">
        <f>H15+0.5</f>
        <v>12.25</v>
      </c>
      <c r="J15" s="23">
        <f>H15+1</f>
        <v>12.75</v>
      </c>
      <c r="K15" s="49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42" customHeight="1" x14ac:dyDescent="0.35">
      <c r="A16" s="46">
        <v>8</v>
      </c>
      <c r="B16" s="185" t="s">
        <v>27</v>
      </c>
      <c r="C16" s="185"/>
      <c r="D16" s="186" t="s">
        <v>82</v>
      </c>
      <c r="E16" s="32">
        <v>0.625</v>
      </c>
      <c r="F16" s="47">
        <f>G16-1</f>
        <v>20.5</v>
      </c>
      <c r="G16" s="47">
        <f>H16-1</f>
        <v>21.5</v>
      </c>
      <c r="H16" s="48">
        <v>22.5</v>
      </c>
      <c r="I16" s="23">
        <f>H16+1</f>
        <v>23.5</v>
      </c>
      <c r="J16" s="23">
        <f>H16+2</f>
        <v>24.5</v>
      </c>
      <c r="K16" s="49">
        <f>I16+2</f>
        <v>25.5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42" customHeight="1" x14ac:dyDescent="0.35">
      <c r="A17" s="46">
        <v>9</v>
      </c>
      <c r="B17" s="185" t="s">
        <v>27</v>
      </c>
      <c r="C17" s="185"/>
      <c r="D17" s="186" t="s">
        <v>83</v>
      </c>
      <c r="E17" s="32">
        <v>0.625</v>
      </c>
      <c r="F17" s="47">
        <f>G17-1</f>
        <v>20.5</v>
      </c>
      <c r="G17" s="47">
        <f>H17-1</f>
        <v>21.5</v>
      </c>
      <c r="H17" s="48">
        <v>22.5</v>
      </c>
      <c r="I17" s="23">
        <f>H17+1</f>
        <v>23.5</v>
      </c>
      <c r="J17" s="23">
        <f>H17+2</f>
        <v>24.5</v>
      </c>
      <c r="K17" s="49">
        <f>I17+2</f>
        <v>25.5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42" customHeight="1" x14ac:dyDescent="0.35">
      <c r="A18" s="46">
        <v>10</v>
      </c>
      <c r="B18" s="185" t="s">
        <v>53</v>
      </c>
      <c r="C18" s="185"/>
      <c r="D18" s="186" t="s">
        <v>84</v>
      </c>
      <c r="E18" s="32">
        <v>0.25</v>
      </c>
      <c r="F18" s="47">
        <f>G18-1/4</f>
        <v>3</v>
      </c>
      <c r="G18" s="47">
        <f>H18-1/4</f>
        <v>3.25</v>
      </c>
      <c r="H18" s="48">
        <v>3.5</v>
      </c>
      <c r="I18" s="23">
        <f>H18+1/4</f>
        <v>3.75</v>
      </c>
      <c r="J18" s="23">
        <f>H18+0.5</f>
        <v>4</v>
      </c>
      <c r="K18" s="49">
        <f>I18+0.5</f>
        <v>4.25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42" customHeight="1" x14ac:dyDescent="0.35">
      <c r="A19" s="46">
        <v>11</v>
      </c>
      <c r="B19" s="185" t="s">
        <v>42</v>
      </c>
      <c r="C19" s="185"/>
      <c r="D19" s="186" t="s">
        <v>85</v>
      </c>
      <c r="E19" s="32">
        <v>0.125</v>
      </c>
      <c r="F19" s="47">
        <f>G19-0</f>
        <v>3</v>
      </c>
      <c r="G19" s="47">
        <f>H19-0</f>
        <v>3</v>
      </c>
      <c r="H19" s="48">
        <v>3</v>
      </c>
      <c r="I19" s="23">
        <f>H19+0</f>
        <v>3</v>
      </c>
      <c r="J19" s="23">
        <f>H19+0</f>
        <v>3</v>
      </c>
      <c r="K19" s="49">
        <f>I19+0</f>
        <v>3</v>
      </c>
      <c r="M19" s="5"/>
      <c r="N19" s="5"/>
      <c r="O19" s="5"/>
      <c r="P19" s="5"/>
      <c r="Q19" s="5"/>
      <c r="R19" s="5"/>
      <c r="S19" s="5"/>
      <c r="T19" s="5"/>
      <c r="U19" s="5"/>
    </row>
    <row r="20" spans="1:21" ht="42" customHeight="1" x14ac:dyDescent="0.35">
      <c r="A20" s="54">
        <v>12</v>
      </c>
      <c r="B20" s="187" t="s">
        <v>38</v>
      </c>
      <c r="C20" s="187"/>
      <c r="D20" s="188" t="s">
        <v>86</v>
      </c>
      <c r="E20" s="53">
        <v>0.125</v>
      </c>
      <c r="F20" s="55">
        <f>G20-0</f>
        <v>3</v>
      </c>
      <c r="G20" s="55">
        <f>H20-0</f>
        <v>3</v>
      </c>
      <c r="H20" s="56">
        <v>3</v>
      </c>
      <c r="I20" s="57">
        <f>H20+0</f>
        <v>3</v>
      </c>
      <c r="J20" s="57">
        <f>H20+0</f>
        <v>3</v>
      </c>
      <c r="K20" s="58">
        <f>I20+0</f>
        <v>3</v>
      </c>
      <c r="M20" s="6"/>
      <c r="N20" s="6"/>
      <c r="O20" s="6"/>
      <c r="P20" s="6"/>
      <c r="Q20" s="6"/>
      <c r="R20" s="6"/>
      <c r="S20" s="6"/>
      <c r="T20" s="6"/>
      <c r="U20" s="6"/>
    </row>
    <row r="21" spans="1:21" ht="42" customHeight="1" x14ac:dyDescent="0.35">
      <c r="A21" s="46">
        <v>13</v>
      </c>
      <c r="B21" s="185" t="s">
        <v>25</v>
      </c>
      <c r="C21" s="185"/>
      <c r="D21" s="186" t="s">
        <v>87</v>
      </c>
      <c r="E21" s="32">
        <v>0.125</v>
      </c>
      <c r="F21" s="47">
        <f>G21-1/4</f>
        <v>3.75</v>
      </c>
      <c r="G21" s="47">
        <f>H21-1/4</f>
        <v>4</v>
      </c>
      <c r="H21" s="48">
        <v>4.25</v>
      </c>
      <c r="I21" s="23">
        <f>H21+1/4</f>
        <v>4.5</v>
      </c>
      <c r="J21" s="23">
        <f>H21+1/2</f>
        <v>4.75</v>
      </c>
      <c r="K21" s="49">
        <f>I21+0.5</f>
        <v>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42" customHeight="1" x14ac:dyDescent="0.35">
      <c r="A22" s="46">
        <v>14</v>
      </c>
      <c r="B22" s="185" t="s">
        <v>26</v>
      </c>
      <c r="C22" s="185"/>
      <c r="D22" s="186" t="s">
        <v>88</v>
      </c>
      <c r="E22" s="32">
        <v>0.125</v>
      </c>
      <c r="F22" s="47">
        <f>G22-0</f>
        <v>1</v>
      </c>
      <c r="G22" s="47">
        <f>H22-0</f>
        <v>1</v>
      </c>
      <c r="H22" s="48">
        <v>1</v>
      </c>
      <c r="I22" s="23">
        <f>H22+0</f>
        <v>1</v>
      </c>
      <c r="J22" s="23">
        <f t="shared" ref="J22:K22" si="4">H22+0</f>
        <v>1</v>
      </c>
      <c r="K22" s="49">
        <f t="shared" si="4"/>
        <v>1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42" customHeight="1" x14ac:dyDescent="0.35">
      <c r="A23" s="88">
        <v>15</v>
      </c>
      <c r="B23" s="189" t="s">
        <v>48</v>
      </c>
      <c r="C23" s="189"/>
      <c r="D23" s="190" t="s">
        <v>89</v>
      </c>
      <c r="E23" s="89">
        <v>0.25</v>
      </c>
      <c r="F23" s="90">
        <f>G23-3/8</f>
        <v>9</v>
      </c>
      <c r="G23" s="90">
        <f>H23-3/8</f>
        <v>9.375</v>
      </c>
      <c r="H23" s="91">
        <v>9.75</v>
      </c>
      <c r="I23" s="92">
        <f>H23+0.375</f>
        <v>10.125</v>
      </c>
      <c r="J23" s="92">
        <f>H23+0.75</f>
        <v>10.5</v>
      </c>
      <c r="K23" s="93">
        <f>I23+3/4</f>
        <v>10.875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42" customHeight="1" x14ac:dyDescent="0.35">
      <c r="A24" s="88">
        <v>16</v>
      </c>
      <c r="B24" s="189" t="s">
        <v>49</v>
      </c>
      <c r="C24" s="189"/>
      <c r="D24" s="190" t="s">
        <v>90</v>
      </c>
      <c r="E24" s="89">
        <v>0.25</v>
      </c>
      <c r="F24" s="90">
        <f>G24-0.375</f>
        <v>6.25</v>
      </c>
      <c r="G24" s="90">
        <f>H24-0.375</f>
        <v>6.625</v>
      </c>
      <c r="H24" s="91">
        <v>7</v>
      </c>
      <c r="I24" s="92">
        <f>H24+0.375</f>
        <v>7.375</v>
      </c>
      <c r="J24" s="92">
        <f>H24+0.75</f>
        <v>7.75</v>
      </c>
      <c r="K24" s="93">
        <f>I24+0.75</f>
        <v>8.125</v>
      </c>
      <c r="M24" s="5"/>
      <c r="N24" s="5"/>
      <c r="O24" s="5"/>
      <c r="P24" s="5"/>
      <c r="Q24" s="5"/>
      <c r="R24" s="5"/>
      <c r="S24" s="5"/>
      <c r="T24" s="5"/>
      <c r="U24" s="5"/>
    </row>
    <row r="25" spans="1:21" ht="42" customHeight="1" x14ac:dyDescent="0.35">
      <c r="A25" s="88">
        <v>17</v>
      </c>
      <c r="B25" s="191" t="s">
        <v>54</v>
      </c>
      <c r="C25" s="191"/>
      <c r="D25" s="192" t="s">
        <v>91</v>
      </c>
      <c r="E25" s="89">
        <v>0.25</v>
      </c>
      <c r="F25" s="90">
        <f>G25-1/4</f>
        <v>4.5</v>
      </c>
      <c r="G25" s="90">
        <f>H25-1/4</f>
        <v>4.75</v>
      </c>
      <c r="H25" s="91">
        <v>5</v>
      </c>
      <c r="I25" s="92">
        <f>H25+1/4</f>
        <v>5.25</v>
      </c>
      <c r="J25" s="92">
        <f>H25+0.5</f>
        <v>5.5</v>
      </c>
      <c r="K25" s="93">
        <f>I25+0.5</f>
        <v>5.75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42" customHeight="1" x14ac:dyDescent="0.35">
      <c r="A26" s="88">
        <v>18</v>
      </c>
      <c r="B26" s="191" t="s">
        <v>52</v>
      </c>
      <c r="C26" s="191"/>
      <c r="D26" s="192" t="s">
        <v>92</v>
      </c>
      <c r="E26" s="89">
        <v>0.75</v>
      </c>
      <c r="F26" s="90">
        <f>G26-1</f>
        <v>22</v>
      </c>
      <c r="G26" s="90">
        <f>H26-1</f>
        <v>23</v>
      </c>
      <c r="H26" s="91">
        <v>24</v>
      </c>
      <c r="I26" s="92">
        <f>H26+1</f>
        <v>25</v>
      </c>
      <c r="J26" s="92">
        <f t="shared" ref="J26:K26" si="5">H26+2</f>
        <v>26</v>
      </c>
      <c r="K26" s="93">
        <f t="shared" si="5"/>
        <v>27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42" customHeight="1" x14ac:dyDescent="0.35">
      <c r="A27" s="88">
        <v>19</v>
      </c>
      <c r="B27" s="197" t="s">
        <v>57</v>
      </c>
      <c r="C27" s="198"/>
      <c r="D27" s="190" t="s">
        <v>93</v>
      </c>
      <c r="E27" s="89">
        <v>0.25</v>
      </c>
      <c r="F27" s="90">
        <f>G27-1/4</f>
        <v>14.75</v>
      </c>
      <c r="G27" s="90">
        <f>H27-1/4</f>
        <v>15</v>
      </c>
      <c r="H27" s="91">
        <v>15.25</v>
      </c>
      <c r="I27" s="92">
        <f>H27+1/4</f>
        <v>15.5</v>
      </c>
      <c r="J27" s="92">
        <f>H27+1/2</f>
        <v>15.75</v>
      </c>
      <c r="K27" s="93">
        <f>I27+0.5</f>
        <v>16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42" customHeight="1" x14ac:dyDescent="0.5">
      <c r="A28" s="88">
        <v>20</v>
      </c>
      <c r="B28" s="193" t="s">
        <v>62</v>
      </c>
      <c r="C28" s="193"/>
      <c r="D28" s="194" t="s">
        <v>94</v>
      </c>
      <c r="E28" s="89">
        <v>0.25</v>
      </c>
      <c r="F28" s="90">
        <f>G28-0.25</f>
        <v>10.5</v>
      </c>
      <c r="G28" s="90">
        <f>H28-0.25</f>
        <v>10.75</v>
      </c>
      <c r="H28" s="91">
        <v>11</v>
      </c>
      <c r="I28" s="92">
        <f>H28+1/4</f>
        <v>11.25</v>
      </c>
      <c r="J28" s="92">
        <f>H28+1/2</f>
        <v>11.5</v>
      </c>
      <c r="K28" s="93">
        <f>I28+0.5</f>
        <v>11.75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hidden="1" customHeight="1" x14ac:dyDescent="0.35">
      <c r="A29" s="88">
        <v>21</v>
      </c>
      <c r="B29" s="175" t="s">
        <v>63</v>
      </c>
      <c r="C29" s="176"/>
      <c r="D29" s="129" t="s">
        <v>95</v>
      </c>
      <c r="E29" s="89">
        <v>0.375</v>
      </c>
      <c r="F29" s="90">
        <f>G29-0.5</f>
        <v>45</v>
      </c>
      <c r="G29" s="90">
        <f>H29-0.5</f>
        <v>45.5</v>
      </c>
      <c r="H29" s="91">
        <v>46</v>
      </c>
      <c r="I29" s="92">
        <f>H29+0.5</f>
        <v>46.5</v>
      </c>
      <c r="J29" s="92">
        <f>H29+1</f>
        <v>47</v>
      </c>
      <c r="K29" s="93">
        <f>I29+1</f>
        <v>47.5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8" hidden="1" customHeight="1" x14ac:dyDescent="0.35">
      <c r="A30" s="46">
        <v>22</v>
      </c>
      <c r="B30" s="173" t="s">
        <v>44</v>
      </c>
      <c r="C30" s="172"/>
      <c r="D30" s="31"/>
      <c r="E30" s="32">
        <v>0.125</v>
      </c>
      <c r="F30" s="47">
        <f>G30-0.25</f>
        <v>-0.5</v>
      </c>
      <c r="G30" s="47">
        <f>H30-0.25</f>
        <v>-0.25</v>
      </c>
      <c r="H30" s="48"/>
      <c r="I30" s="23">
        <f>H30+0.25</f>
        <v>0.25</v>
      </c>
      <c r="J30" s="23">
        <f>H30+0.5</f>
        <v>0.5</v>
      </c>
      <c r="K30" s="49">
        <f>I30+0.5</f>
        <v>0.75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31.5" hidden="1" customHeight="1" x14ac:dyDescent="0.35">
      <c r="A31" s="46">
        <v>23</v>
      </c>
      <c r="B31" s="149" t="s">
        <v>45</v>
      </c>
      <c r="C31" s="149"/>
      <c r="D31" s="128"/>
      <c r="E31" s="32">
        <v>0.125</v>
      </c>
      <c r="F31" s="47">
        <f>G31-0.125</f>
        <v>-0.25</v>
      </c>
      <c r="G31" s="47">
        <f>H31-0.125</f>
        <v>-0.125</v>
      </c>
      <c r="H31" s="48"/>
      <c r="I31" s="23">
        <f>H31+0.125</f>
        <v>0.125</v>
      </c>
      <c r="J31" s="23">
        <f>H31+0.25</f>
        <v>0.25</v>
      </c>
      <c r="K31" s="49">
        <f>I31+0.25</f>
        <v>0.375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5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5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5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5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5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5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5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50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5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5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5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5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50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50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50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50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50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50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50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5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5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5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5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50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50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50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50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50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50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50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50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50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50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50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50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50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50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50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5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5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5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5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50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50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50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50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50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50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50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50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50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50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50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50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50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50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50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50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50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50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50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50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50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50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50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50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50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50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50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50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50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50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50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50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50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50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50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50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50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50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50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50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50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50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50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50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50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50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50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50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50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50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50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50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50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50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50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50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50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50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50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50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50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50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50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50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50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50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50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50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50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50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50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50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50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50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50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50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50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50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50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50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50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50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50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50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50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50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50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50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50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50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50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50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50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50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50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50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50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50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50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50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50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50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50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50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50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50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50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50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50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50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50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50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50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50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50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50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50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50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50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50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50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50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50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50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50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50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50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50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50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50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50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50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50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50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50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50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50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50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50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50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50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50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50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50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50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50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50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50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50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50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50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50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50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50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50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50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50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50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50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50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50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50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50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50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50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50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50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50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50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50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50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50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50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50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50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50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50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50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50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50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50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50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50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50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50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50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50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50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50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50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50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50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50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50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50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50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50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50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50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50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50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50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50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50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50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50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50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50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50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50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50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50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50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50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50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50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50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50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50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50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50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50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50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50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50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50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50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50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50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50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50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50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50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50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50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50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50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50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50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50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50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50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50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50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50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50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50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50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50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50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50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50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50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50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50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50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50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50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50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50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50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50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50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50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50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50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50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50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50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50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50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50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50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50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50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50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50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50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50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50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50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50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50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50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50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50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50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50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50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50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50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50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50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50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50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50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50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50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50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50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50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50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50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50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50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50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50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50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50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50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50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50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50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50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50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50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50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50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50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50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50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50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50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50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50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50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50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50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50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50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50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50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50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50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50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50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50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50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50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50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50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50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50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50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50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50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50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50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50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50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50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50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50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50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50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50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50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50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50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50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50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50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50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50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50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50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50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50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50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50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50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50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50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50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50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50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50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50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50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50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50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50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50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50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50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50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50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50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50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50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50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50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50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50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50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50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50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50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50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50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50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50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50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50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50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50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50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50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50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50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50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50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50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50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50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50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50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50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50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50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50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50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50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50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50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50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50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50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50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50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50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50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50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50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50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50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50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50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50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50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50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50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50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50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50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50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50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50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50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50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50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50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50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50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50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50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50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50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50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50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50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50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50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50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50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50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50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50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50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50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50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50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50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50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50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50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50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50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50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50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50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50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50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50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50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50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50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50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50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50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50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50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50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50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50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50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50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50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50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50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50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50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50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50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50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50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50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50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50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50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50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50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50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50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50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50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50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50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50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50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50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50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50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50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50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50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50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50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50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50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50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50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50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50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50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50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50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50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50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50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50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50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50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50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50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50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50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50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50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50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50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50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50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50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50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50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50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50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50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50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50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50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50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50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50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50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50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50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50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50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50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50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50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50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50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50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50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50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50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50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50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50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50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50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50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50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50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50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50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50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50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50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50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50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50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50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50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50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50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50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50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50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50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50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50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50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50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50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50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50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50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50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50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50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50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50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50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50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50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50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50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50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50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50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50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50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50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50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50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50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50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50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50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50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50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50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50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50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50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50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50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50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50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50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50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50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50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50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50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50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50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50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50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50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50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50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50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50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50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50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50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50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50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50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50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50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50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50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50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50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50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50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50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50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50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50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50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50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50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50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50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50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50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50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50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50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50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50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50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50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50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50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50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50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50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50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50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50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50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50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50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50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50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50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50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50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50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50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50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50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50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50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50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50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50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50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50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50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50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50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50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50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50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50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50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50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50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50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50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50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50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50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50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50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50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50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50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50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50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50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50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50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50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50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50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50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50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50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50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50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50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50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50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50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50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50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50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50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50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</sheetData>
  <mergeCells count="31">
    <mergeCell ref="B14:C14"/>
    <mergeCell ref="B27:C27"/>
    <mergeCell ref="B29:C29"/>
    <mergeCell ref="B15:C15"/>
    <mergeCell ref="B30:C30"/>
    <mergeCell ref="B31:C31"/>
    <mergeCell ref="B20:C20"/>
    <mergeCell ref="B19:C19"/>
    <mergeCell ref="B18:C18"/>
    <mergeCell ref="B23:C23"/>
    <mergeCell ref="B24:C24"/>
    <mergeCell ref="B25:C25"/>
    <mergeCell ref="B26:C26"/>
    <mergeCell ref="B16:C16"/>
    <mergeCell ref="B22:C22"/>
    <mergeCell ref="B21:C21"/>
    <mergeCell ref="B17:C17"/>
    <mergeCell ref="B28:C28"/>
    <mergeCell ref="A1:B1"/>
    <mergeCell ref="A2:B2"/>
    <mergeCell ref="A3:B3"/>
    <mergeCell ref="A4:B4"/>
    <mergeCell ref="A5:B5"/>
    <mergeCell ref="B10:C10"/>
    <mergeCell ref="B12:C12"/>
    <mergeCell ref="B13:C13"/>
    <mergeCell ref="A6:B6"/>
    <mergeCell ref="B7:C7"/>
    <mergeCell ref="B8:C8"/>
    <mergeCell ref="B9:C9"/>
    <mergeCell ref="B11:C11"/>
  </mergeCells>
  <printOptions horizontalCentered="1"/>
  <pageMargins left="0.25" right="0.25" top="0.65424759405074362" bottom="0.75" header="0.3" footer="0.3"/>
  <pageSetup scale="47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DBA9F7-1272-4D89-AE79-00EBCB61A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59BB45-33C7-4434-96F2-C281E76C3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COMMENTS</vt:lpstr>
      <vt:lpstr>1ST. PROTO</vt:lpstr>
      <vt:lpstr>GRADING</vt:lpstr>
      <vt:lpstr>'1ST. PROTO'!Print_Area</vt:lpstr>
      <vt:lpstr>COMMENTS!Print_Area</vt:lpstr>
      <vt:lpstr>GRADING!Print_Area</vt:lpstr>
      <vt:lpstr>COMMENTS!Print_Titles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2024-10-16T08:40:19Z</cp:lastPrinted>
  <dcterms:created xsi:type="dcterms:W3CDTF">2016-07-21T00:16:02Z</dcterms:created>
  <dcterms:modified xsi:type="dcterms:W3CDTF">2024-10-16T08:40:33Z</dcterms:modified>
</cp:coreProperties>
</file>