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4-INTERNAL-PURCHASE-ORDER/4-2-TRIM-ORDER/TRIM-PO/DRAFT-PO/DROP 1/"/>
    </mc:Choice>
  </mc:AlternateContent>
  <xr:revisionPtr revIDLastSave="411" documentId="13_ncr:1_{4BD4FFE2-818D-406C-ABDA-14BD971E46F8}" xr6:coauthVersionLast="47" xr6:coauthVersionMax="47" xr10:uidLastSave="{F4E02D31-C53F-47F7-8A29-01A9EFCA0F6C}"/>
  <bookViews>
    <workbookView xWindow="-110" yWindow="-110" windowWidth="19420" windowHeight="10300" activeTab="1" xr2:uid="{00000000-000D-0000-FFFF-FFFF00000000}"/>
  </bookViews>
  <sheets>
    <sheet name="MER.QT-1.BM2" sheetId="9" r:id="rId1"/>
    <sheet name="STS UCL Garments Thermacryl" sheetId="8" r:id="rId2"/>
    <sheet name="STS Universal CL Tees" sheetId="7" r:id="rId3"/>
    <sheet name="Care Refernce" sheetId="5" r:id="rId4"/>
    <sheet name="Size Tables" sheetId="6" state="hidden" r:id="rId5"/>
    <sheet name="LAYOUT 20.7" sheetId="3" state="hidden" r:id="rId6"/>
  </sheets>
  <definedNames>
    <definedName name="_Fill" localSheetId="5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3" hidden="1">'Care Refernce'!$A$1:$G$32</definedName>
    <definedName name="_xlnm._FilterDatabase" localSheetId="5" hidden="1">'LAYOUT 20.7'!$A$2:$E$2</definedName>
    <definedName name="_xlnm._FilterDatabase" localSheetId="1" hidden="1">'STS UCL Garments Thermacryl'!$A$25:$Q$63</definedName>
    <definedName name="_xlnm._FilterDatabase" localSheetId="2" hidden="1">'STS Universal CL Tees'!$A$24:$L$31</definedName>
    <definedName name="Categories" localSheetId="0">#REF!</definedName>
    <definedName name="Categories">'Size Tables'!$I$2:$I$5</definedName>
    <definedName name="ExternalData_1" localSheetId="3">'Care Refernce'!$A$1:$F$32</definedName>
    <definedName name="FIT" localSheetId="0">#REF!</definedName>
    <definedName name="FIT" localSheetId="1">#REF!</definedName>
    <definedName name="FIT" localSheetId="2">#REF!</definedName>
    <definedName name="FIT">#REF!</definedName>
    <definedName name="ITEM" localSheetId="1">#REF!</definedName>
    <definedName name="ITEM" localSheetId="2">#REF!</definedName>
    <definedName name="ITEM">#REF!</definedName>
    <definedName name="_xlnm.Print_Area" localSheetId="5">'LAYOUT 20.7'!$A$1:$H$72</definedName>
    <definedName name="_xlnm.Print_Area" localSheetId="0">'MER.QT-1.BM2'!$A$1:$N$22</definedName>
    <definedName name="_xlnm.Print_Area" localSheetId="1">'STS UCL Garments Thermacryl'!$A$1:$Q$76</definedName>
    <definedName name="RISE" localSheetId="0">#REF!</definedName>
    <definedName name="RISE" localSheetId="1">#REF!</definedName>
    <definedName name="RISE" localSheetId="2">#REF!</definedName>
    <definedName name="RISE">#REF!</definedName>
    <definedName name="STYLE" localSheetId="1">#REF!</definedName>
    <definedName name="STYLE" localSheetId="2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8" l="1"/>
  <c r="Q26" i="8"/>
  <c r="Q56" i="8"/>
  <c r="Q55" i="8"/>
  <c r="Q54" i="8"/>
  <c r="Q53" i="8"/>
  <c r="Q49" i="8"/>
  <c r="Q50" i="8"/>
  <c r="Q48" i="8"/>
  <c r="Q51" i="8"/>
  <c r="Q52" i="8"/>
  <c r="Q59" i="8"/>
  <c r="Q60" i="8"/>
  <c r="Q58" i="8"/>
  <c r="Q45" i="8"/>
  <c r="Q44" i="8"/>
  <c r="Q33" i="8"/>
  <c r="Q34" i="8"/>
  <c r="Q35" i="8"/>
  <c r="Q32" i="8"/>
  <c r="Q27" i="8"/>
  <c r="Q28" i="8"/>
  <c r="Q29" i="8"/>
  <c r="Q30" i="8"/>
  <c r="Q31" i="8"/>
  <c r="Q39" i="8"/>
  <c r="Q40" i="8"/>
  <c r="Q41" i="8"/>
  <c r="Q38" i="8"/>
  <c r="Q57" i="8"/>
  <c r="Q37" i="8"/>
  <c r="Q42" i="8"/>
  <c r="Q43" i="8"/>
  <c r="Q46" i="8"/>
  <c r="Q47" i="8"/>
  <c r="Q36" i="8" l="1"/>
  <c r="L11" i="9" l="1"/>
  <c r="Q61" i="8"/>
  <c r="Q62" i="8"/>
  <c r="B8" i="8"/>
  <c r="B7" i="8"/>
  <c r="Q63" i="8" l="1"/>
  <c r="I11" i="9" s="1"/>
  <c r="K11" i="9" s="1"/>
  <c r="B6" i="8" l="1"/>
  <c r="K14" i="9"/>
  <c r="I14" i="9"/>
  <c r="M11" i="9"/>
  <c r="M14" i="9" s="1"/>
  <c r="E71" i="3" l="1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F71" i="3" l="1"/>
  <c r="F6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<sst xmlns="http://schemas.openxmlformats.org/spreadsheetml/2006/main" count="1006" uniqueCount="297">
  <si>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</si>
  <si>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</si>
  <si>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</si>
  <si>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</si>
  <si>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</si>
  <si>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</si>
  <si>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</si>
  <si>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</si>
  <si>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</si>
  <si>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</si>
  <si>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</si>
  <si>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</si>
  <si>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</si>
  <si>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</si>
  <si>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</si>
  <si>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</si>
  <si>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</si>
  <si>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</si>
  <si>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</si>
  <si>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</si>
  <si>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</si>
  <si>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</si>
  <si>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</si>
  <si>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</si>
  <si>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</si>
  <si>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</si>
  <si>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</si>
  <si>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</si>
  <si>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</si>
  <si>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</si>
  <si>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</si>
  <si>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</si>
  <si>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</si>
  <si>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</si>
  <si>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</si>
  <si>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PCS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</si>
  <si>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</si>
  <si>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</si>
  <si>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</si>
  <si>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</si>
  <si>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</si>
  <si>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</si>
  <si>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</si>
  <si>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</si>
  <si>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</si>
  <si>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</si>
  <si>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</si>
  <si>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</si>
  <si>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</si>
  <si>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</si>
  <si>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</si>
  <si>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</si>
  <si>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</si>
  <si>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</si>
  <si>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</si>
  <si>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</si>
  <si>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</si>
  <si>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</si>
  <si>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</si>
  <si>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</si>
  <si>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</si>
  <si>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</si>
  <si>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</si>
  <si>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</si>
  <si>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</si>
  <si>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</si>
  <si>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</si>
  <si>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</si>
  <si>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</si>
  <si>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</si>
  <si>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</si>
  <si>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</si>
  <si>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</si>
  <si>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</si>
  <si>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</si>
  <si>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</si>
  <si>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</si>
  <si>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</si>
  <si>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</si>
  <si>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</si>
  <si>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</si>
  <si>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</si>
  <si>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</si>
  <si>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</si>
  <si>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</si>
  <si>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</si>
  <si>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</si>
  <si>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</si>
  <si>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</si>
  <si>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</si>
  <si>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</si>
  <si>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</si>
  <si>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</si>
  <si>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</si>
  <si>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</si>
  <si>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</si>
  <si>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</si>
  <si>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</si>
  <si>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</si>
  <si>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</si>
  <si>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</si>
  <si>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</si>
  <si>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</si>
  <si>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</si>
  <si>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</si>
  <si>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</si>
  <si>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</si>
  <si>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</si>
  <si>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</si>
  <si>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</si>
  <si>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</si>
  <si>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</si>
  <si>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</si>
  <si>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</si>
  <si>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</si>
  <si>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</si>
  <si>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</si>
  <si>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</si>
  <si>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</si>
  <si>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</si>
  <si>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</si>
  <si>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</si>
  <si>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</si>
  <si>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</si>
  <si>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</si>
  <si>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</si>
  <si>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</si>
  <si>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</si>
  <si>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</si>
  <si>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</si>
  <si>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</si>
  <si>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</si>
  <si>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</si>
  <si>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</si>
  <si>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</si>
  <si>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</si>
  <si>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</si>
  <si>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</si>
  <si>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</si>
  <si>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</si>
  <si>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</si>
  <si>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</si>
  <si>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</si>
  <si>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</si>
  <si>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</si>
  <si>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</si>
  <si>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</si>
  <si>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</si>
  <si>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</si>
  <si>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</si>
  <si>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</si>
  <si>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</si>
  <si>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</si>
  <si>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</si>
  <si>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</si>
  <si>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</si>
  <si>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</si>
  <si>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</si>
  <si>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</si>
  <si>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</si>
  <si>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</si>
  <si>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</si>
  <si>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</si>
  <si>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</si>
  <si>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</si>
  <si>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</si>
  <si>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</si>
  <si>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</si>
  <si>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</si>
  <si>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</si>
  <si>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</si>
  <si>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</si>
  <si>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</si>
  <si>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</si>
  <si>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</si>
  <si>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</si>
  <si>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</si>
  <si>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</si>
  <si>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</si>
  <si>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</si>
  <si>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</si>
  <si>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</si>
  <si>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</si>
  <si>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</si>
  <si>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</si>
  <si>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</si>
  <si>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</si>
  <si>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</si>
  <si>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</si>
  <si>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</si>
  <si>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</si>
  <si>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</si>
  <si>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</si>
  <si>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</si>
  <si>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</si>
  <si>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</si>
  <si>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</si>
  <si>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</si>
  <si>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</si>
  <si>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</si>
  <si>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</si>
  <si>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</si>
  <si>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</si>
  <si>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</si>
  <si>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</si>
  <si>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</si>
  <si>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</si>
  <si>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</si>
  <si>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</si>
  <si>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</si>
  <si>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</si>
  <si>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</si>
  <si>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</si>
  <si>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</si>
  <si>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</si>
  <si>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</si>
  <si>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</si>
  <si>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</si>
  <si>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</si>
  <si>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</si>
  <si>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</si>
  <si>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</si>
  <si>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</si>
  <si>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</si>
  <si>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</si>
  <si>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</si>
  <si>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</si>
  <si>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</si>
  <si>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</si>
  <si>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</si>
  <si>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</si>
  <si>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</si>
  <si>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</si>
  <si>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</si>
  <si>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</si>
  <si>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</si>
  <si>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</si>
  <si>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</si>
  <si>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</si>
  <si>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</si>
  <si>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</si>
  <si>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</si>
  <si>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</si>
  <si>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</si>
  <si>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</si>
  <si>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</si>
  <si>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28mm X 68mm</t>
  </si>
  <si>
    <t>DO NOT USE</t>
    <phoneticPr fontId="46" type="noConversion"/>
  </si>
  <si>
    <t xml:space="preserve">PO </t>
    <phoneticPr fontId="46" type="noConversion"/>
  </si>
  <si>
    <t>FIBER CONTENT</t>
    <phoneticPr fontId="46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</si>
  <si>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</si>
  <si>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</si>
  <si>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</si>
  <si>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</si>
  <si>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</si>
  <si>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</si>
  <si>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</si>
  <si>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</si>
  <si>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</si>
  <si>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</si>
  <si>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</si>
  <si>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</si>
  <si>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</si>
  <si>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</si>
  <si>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</si>
  <si>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</si>
  <si>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</si>
  <si>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</si>
  <si>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</si>
  <si>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</si>
  <si>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STS Universal CL Garments - EJ- Thermacryl</t>
  </si>
  <si>
    <t>CB713534A</t>
  </si>
  <si>
    <t>STS Universal CL Garments - FC- Thermacryl</t>
  </si>
  <si>
    <t>CB713542A</t>
  </si>
  <si>
    <t>(Optional)</t>
  </si>
  <si>
    <t>PUR.QT-2.BM1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</si>
  <si>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</si>
  <si>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</si>
  <si>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</si>
  <si>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</si>
  <si>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</si>
  <si>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PAXAR</t>
  </si>
  <si>
    <t xml:space="preserve">66% COTTON 34%  POLYESTER </t>
  </si>
  <si>
    <t>118571</t>
  </si>
  <si>
    <t>S20CARE</t>
  </si>
  <si>
    <t>XS</t>
  </si>
  <si>
    <t>1140283</t>
  </si>
  <si>
    <t>100% COTTON</t>
  </si>
  <si>
    <t>FA25</t>
  </si>
  <si>
    <t>1140333</t>
  </si>
  <si>
    <t>100% POLYESTER</t>
  </si>
  <si>
    <t>112335</t>
  </si>
  <si>
    <t>TỔNG</t>
  </si>
  <si>
    <t>NGỌC TRẦN</t>
  </si>
  <si>
    <t>S20  FW25   G2956</t>
  </si>
  <si>
    <t>FW25- DROP 3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</si>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</sst>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</numFmts>
  <fonts count="5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sz val="20"/>
      <color theme="1"/>
      <name val="Textile LH Pi Two"/>
      <family val="3"/>
    </font>
    <font>
      <sz val="20"/>
      <color theme="1"/>
      <name val="CARE SYM."/>
      <family val="3"/>
    </font>
    <font>
      <sz val="20"/>
      <color theme="1"/>
      <name val="Chinesecare"/>
      <family val="3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sz val="16"/>
      <color rgb="FFFF0000"/>
      <name val="Arial"/>
      <family val="2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15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49" fontId="39" fillId="0" borderId="1" xfId="0" applyNumberFormat="1" applyFont="1" applyBorder="1"/>
    <xf numFmtId="49" fontId="39" fillId="0" borderId="12" xfId="0" applyNumberFormat="1" applyFont="1" applyBorder="1"/>
    <xf numFmtId="49" fontId="39" fillId="0" borderId="1" xfId="0" applyNumberFormat="1" applyFont="1" applyBorder="1" applyAlignment="1">
      <alignment vertical="top"/>
    </xf>
    <xf numFmtId="49" fontId="40" fillId="0" borderId="1" xfId="0" applyNumberFormat="1" applyFont="1" applyBorder="1"/>
    <xf numFmtId="49" fontId="40" fillId="0" borderId="4" xfId="0" applyNumberFormat="1" applyFont="1" applyBorder="1"/>
    <xf numFmtId="49" fontId="41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4" fillId="9" borderId="1" xfId="12" applyFont="1" applyFill="1" applyBorder="1" applyAlignment="1">
      <alignment horizontal="center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7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34" fillId="12" borderId="1" xfId="12" applyFont="1" applyFill="1" applyBorder="1" applyAlignment="1">
      <alignment horizontal="center" wrapText="1"/>
    </xf>
    <xf numFmtId="0" fontId="0" fillId="9" borderId="0" xfId="0" applyFill="1"/>
    <xf numFmtId="0" fontId="51" fillId="0" borderId="1" xfId="0" applyFont="1" applyBorder="1" applyAlignment="1">
      <alignment horizontal="center" vertical="center"/>
    </xf>
    <xf numFmtId="0" fontId="51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3" borderId="1" xfId="9" applyNumberFormat="1" applyFont="1" applyFill="1" applyBorder="1" applyAlignment="1">
      <alignment horizontal="center" vertical="center"/>
    </xf>
    <xf numFmtId="170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52" fillId="12" borderId="1" xfId="12" applyFont="1" applyFill="1" applyBorder="1" applyAlignment="1">
      <alignment horizontal="center" vertical="center" shrinkToFit="1"/>
    </xf>
    <xf numFmtId="0" fontId="52" fillId="9" borderId="1" xfId="12" applyFont="1" applyFill="1" applyBorder="1" applyAlignment="1">
      <alignment horizontal="center" vertical="center" shrinkToFit="1"/>
    </xf>
    <xf numFmtId="44" fontId="21" fillId="5" borderId="1" xfId="9" applyFont="1" applyFill="1" applyBorder="1" applyAlignment="1">
      <alignment vertical="center" wrapText="1"/>
    </xf>
    <xf numFmtId="0" fontId="52" fillId="9" borderId="15" xfId="12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top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164" fontId="17" fillId="4" borderId="0" xfId="2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left" vertical="top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3" fillId="3" borderId="0" xfId="12" applyFill="1" applyAlignment="1">
      <alignment horizontal="center"/>
    </xf>
    <xf numFmtId="0" fontId="30" fillId="9" borderId="0" xfId="12" applyFont="1" applyFill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0" xfId="12" applyFill="1" applyAlignment="1" applyProtection="1">
      <alignment horizontal="center"/>
      <protection locked="0"/>
    </xf>
    <xf numFmtId="0" fontId="3" fillId="3" borderId="13" xfId="12" applyFill="1" applyBorder="1" applyAlignment="1" applyProtection="1">
      <alignment horizontal="center" shrinkToFit="1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1" fillId="3" borderId="12" xfId="12" applyFont="1" applyFill="1" applyBorder="1" applyAlignment="1">
      <alignment horizontal="center" vertical="center" wrapText="1" shrinkToFit="1"/>
    </xf>
    <xf numFmtId="0" fontId="31" fillId="3" borderId="15" xfId="12" applyFont="1" applyFill="1" applyBorder="1" applyAlignment="1">
      <alignment horizontal="center" vertical="center" wrapText="1" shrinkToFit="1"/>
    </xf>
    <xf numFmtId="0" fontId="49" fillId="12" borderId="13" xfId="12" applyFont="1" applyFill="1" applyBorder="1" applyAlignment="1">
      <alignment horizontal="center" shrinkToFit="1"/>
    </xf>
    <xf numFmtId="0" fontId="48" fillId="3" borderId="23" xfId="12" applyFont="1" applyFill="1" applyBorder="1" applyAlignment="1">
      <alignment horizontal="left" wrapText="1"/>
    </xf>
    <xf numFmtId="0" fontId="48" fillId="3" borderId="23" xfId="12" applyFont="1" applyFill="1" applyBorder="1" applyAlignment="1">
      <alignment horizontal="left"/>
    </xf>
    <xf numFmtId="0" fontId="38" fillId="9" borderId="0" xfId="12" applyFont="1" applyFill="1" applyAlignment="1">
      <alignment horizontal="center" vertical="center"/>
    </xf>
    <xf numFmtId="0" fontId="50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4" fillId="12" borderId="13" xfId="12" applyFont="1" applyFill="1" applyBorder="1" applyAlignment="1">
      <alignment horizontal="center" shrinkToFit="1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53" fillId="0" borderId="0" xfId="0" applyFont="1"/>
    <xf numFmtId="0" fontId="54" fillId="0" borderId="0" xfId="0" applyFont="1"/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467591</xdr:colOff>
      <xdr:row>17</xdr:row>
      <xdr:rowOff>190500</xdr:rowOff>
    </xdr:from>
    <xdr:to>
      <xdr:col>6</xdr:col>
      <xdr:colOff>1566430</xdr:colOff>
      <xdr:row>22</xdr:row>
      <xdr:rowOff>170584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8455" y="3775364"/>
          <a:ext cx="5082020" cy="287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>
    <pageSetUpPr fitToPage="1"/>
  </sheetPr>
  <dimension ref="A1:N60"/>
  <sheetViews>
    <sheetView view="pageBreakPreview" zoomScale="40" zoomScaleNormal="55" zoomScaleSheetLayoutView="40" zoomScalePageLayoutView="70" workbookViewId="0">
      <selection activeCell="I14" sqref="I14"/>
    </sheetView>
  </sheetViews>
  <sheetFormatPr defaultColWidth="9.36328125" defaultRowHeight="32.5"/>
  <cols>
    <col min="1" max="1" width="18.36328125" style="20" customWidth="1"/>
    <col min="2" max="2" width="18.453125" style="20" customWidth="1"/>
    <col min="3" max="3" width="18.36328125" style="20" customWidth="1"/>
    <col min="4" max="4" width="20.6328125" style="20" customWidth="1"/>
    <col min="5" max="5" width="15.6328125" style="20" customWidth="1"/>
    <col min="6" max="6" width="27.6328125" style="20" customWidth="1"/>
    <col min="7" max="7" width="22.36328125" style="20" customWidth="1"/>
    <col min="8" max="8" width="13.6328125" style="20" customWidth="1"/>
    <col min="9" max="9" width="24.54296875" style="20" customWidth="1"/>
    <col min="10" max="10" width="15.36328125" style="20" customWidth="1"/>
    <col min="11" max="11" width="20.6328125" style="20" customWidth="1"/>
    <col min="12" max="12" width="33.36328125" style="20" customWidth="1"/>
    <col min="13" max="13" width="43.6328125" style="20" customWidth="1"/>
    <col min="14" max="14" width="42.36328125" style="20" bestFit="1" customWidth="1"/>
    <col min="15" max="16384" width="9.36328125" style="20"/>
  </cols>
  <sheetData>
    <row r="1" spans="1:14" ht="42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3" t="s">
        <v>0</v>
      </c>
      <c r="N1" s="146" t="s">
        <v>275</v>
      </c>
    </row>
    <row r="2" spans="1:14" ht="42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3" t="s">
        <v>1</v>
      </c>
      <c r="N2" s="147" t="s">
        <v>2</v>
      </c>
    </row>
    <row r="3" spans="1:14" ht="42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  <c r="M3" s="23" t="s">
        <v>4</v>
      </c>
      <c r="N3" s="26" t="s">
        <v>173</v>
      </c>
    </row>
    <row r="4" spans="1:14" ht="25.25" customHeight="1">
      <c r="A4" s="21"/>
      <c r="B4" s="21"/>
      <c r="C4" s="21"/>
      <c r="D4" s="21"/>
      <c r="E4" s="21"/>
      <c r="F4" s="24"/>
      <c r="G4" s="24"/>
      <c r="H4" s="24"/>
      <c r="I4" s="24"/>
      <c r="J4" s="21"/>
      <c r="K4" s="21"/>
      <c r="L4" s="21"/>
      <c r="M4" s="27"/>
      <c r="N4" s="27"/>
    </row>
    <row r="5" spans="1:14" ht="39" customHeight="1">
      <c r="A5" s="28" t="s">
        <v>5</v>
      </c>
      <c r="B5" s="161" t="s">
        <v>281</v>
      </c>
      <c r="C5" s="161"/>
      <c r="D5" s="161"/>
      <c r="E5" s="29"/>
      <c r="F5" s="162" t="s">
        <v>6</v>
      </c>
      <c r="G5" s="163"/>
      <c r="H5" s="164" t="s">
        <v>34</v>
      </c>
      <c r="I5" s="165"/>
      <c r="J5" s="30"/>
      <c r="K5" s="30"/>
      <c r="L5" s="31"/>
      <c r="M5" s="32" t="s">
        <v>7</v>
      </c>
      <c r="N5" s="33">
        <v>45699</v>
      </c>
    </row>
    <row r="6" spans="1:14" ht="39" customHeight="1">
      <c r="A6" s="34" t="s">
        <v>8</v>
      </c>
      <c r="B6" s="166"/>
      <c r="C6" s="166"/>
      <c r="D6" s="166"/>
      <c r="E6" s="29"/>
      <c r="F6" s="162" t="s">
        <v>9</v>
      </c>
      <c r="G6" s="163"/>
      <c r="H6" s="167" t="s">
        <v>295</v>
      </c>
      <c r="I6" s="168"/>
      <c r="J6" s="30"/>
      <c r="K6" s="30"/>
      <c r="L6" s="31"/>
      <c r="M6" s="32" t="s">
        <v>10</v>
      </c>
      <c r="N6" s="75"/>
    </row>
    <row r="7" spans="1:14" ht="39" customHeight="1">
      <c r="A7" s="34" t="s">
        <v>11</v>
      </c>
      <c r="B7" s="173"/>
      <c r="C7" s="173"/>
      <c r="D7" s="35"/>
      <c r="E7" s="29"/>
      <c r="F7" s="162" t="s">
        <v>12</v>
      </c>
      <c r="G7" s="163"/>
      <c r="H7" s="174"/>
      <c r="I7" s="175"/>
      <c r="J7" s="30"/>
      <c r="K7" s="30"/>
      <c r="L7" s="31"/>
      <c r="M7" s="32" t="s">
        <v>13</v>
      </c>
      <c r="N7" s="76" t="s">
        <v>294</v>
      </c>
    </row>
    <row r="8" spans="1:14" ht="39" customHeight="1">
      <c r="A8" s="36" t="s">
        <v>14</v>
      </c>
      <c r="B8" s="176"/>
      <c r="C8" s="176"/>
      <c r="D8" s="37"/>
      <c r="E8" s="29"/>
      <c r="F8" s="162" t="s">
        <v>15</v>
      </c>
      <c r="G8" s="163"/>
      <c r="H8" s="177"/>
      <c r="I8" s="178"/>
      <c r="J8" s="38"/>
      <c r="K8" s="38"/>
      <c r="L8" s="31"/>
      <c r="M8" s="32" t="s">
        <v>16</v>
      </c>
      <c r="N8" s="39" t="s">
        <v>293</v>
      </c>
    </row>
    <row r="9" spans="1:14" ht="5.75" customHeight="1">
      <c r="A9" s="40"/>
      <c r="B9" s="40"/>
      <c r="C9" s="40"/>
      <c r="D9" s="40"/>
      <c r="E9" s="24"/>
      <c r="F9" s="40"/>
      <c r="G9" s="40"/>
      <c r="H9" s="40"/>
      <c r="I9" s="40"/>
      <c r="J9" s="24"/>
      <c r="K9" s="24"/>
      <c r="L9" s="24"/>
      <c r="M9" s="27"/>
      <c r="N9" s="27"/>
    </row>
    <row r="10" spans="1:14" ht="162.5">
      <c r="A10" s="41" t="s">
        <v>17</v>
      </c>
      <c r="B10" s="42" t="s">
        <v>18</v>
      </c>
      <c r="C10" s="42" t="s">
        <v>19</v>
      </c>
      <c r="D10" s="42" t="s">
        <v>20</v>
      </c>
      <c r="E10" s="42" t="s">
        <v>21</v>
      </c>
      <c r="F10" s="41" t="s">
        <v>22</v>
      </c>
      <c r="G10" s="41" t="s">
        <v>23</v>
      </c>
      <c r="H10" s="41" t="s">
        <v>24</v>
      </c>
      <c r="I10" s="43" t="s">
        <v>25</v>
      </c>
      <c r="J10" s="43" t="s">
        <v>26</v>
      </c>
      <c r="K10" s="43" t="s">
        <v>27</v>
      </c>
      <c r="L10" s="44" t="s">
        <v>28</v>
      </c>
      <c r="M10" s="41" t="s">
        <v>29</v>
      </c>
      <c r="N10" s="41" t="s">
        <v>3</v>
      </c>
    </row>
    <row r="11" spans="1:14" ht="198.75" customHeight="1">
      <c r="A11" s="16"/>
      <c r="B11" s="17" t="s">
        <v>284</v>
      </c>
      <c r="C11" s="17" t="s">
        <v>36</v>
      </c>
      <c r="D11" s="16" t="s">
        <v>246</v>
      </c>
      <c r="E11" s="16" t="s">
        <v>245</v>
      </c>
      <c r="F11" s="16" t="s">
        <v>276</v>
      </c>
      <c r="G11" s="72" t="s">
        <v>37</v>
      </c>
      <c r="H11" s="18" t="s">
        <v>35</v>
      </c>
      <c r="I11" s="73">
        <f>'STS UCL Garments Thermacryl'!Q63</f>
        <v>7556</v>
      </c>
      <c r="J11" s="74">
        <v>0</v>
      </c>
      <c r="K11" s="73">
        <f>I11</f>
        <v>7556</v>
      </c>
      <c r="L11" s="148">
        <f>0.0391501*2*1.4</f>
        <v>0.10962027999999999</v>
      </c>
      <c r="M11" s="149">
        <f>K11*L11</f>
        <v>828.29083567999987</v>
      </c>
      <c r="N11" s="19"/>
    </row>
    <row r="12" spans="1:14" ht="198.75" customHeight="1">
      <c r="A12" s="16"/>
      <c r="B12" s="17"/>
      <c r="C12" s="17"/>
      <c r="D12" s="16"/>
      <c r="E12" s="16"/>
      <c r="F12" s="16"/>
      <c r="G12" s="72"/>
      <c r="H12" s="18"/>
      <c r="I12" s="73"/>
      <c r="J12" s="74"/>
      <c r="K12" s="73"/>
      <c r="L12" s="150"/>
      <c r="M12" s="151"/>
      <c r="N12" s="19"/>
    </row>
    <row r="13" spans="1:14" ht="21.75" customHeight="1">
      <c r="A13" s="45"/>
      <c r="B13" s="45"/>
      <c r="C13" s="46"/>
      <c r="D13" s="46"/>
      <c r="E13" s="46"/>
      <c r="F13" s="47"/>
      <c r="G13" s="48"/>
      <c r="H13" s="45"/>
      <c r="I13" s="49"/>
      <c r="J13" s="49"/>
      <c r="K13" s="49"/>
      <c r="L13" s="152"/>
      <c r="M13" s="153"/>
      <c r="N13" s="50"/>
    </row>
    <row r="14" spans="1:14" ht="53.25" customHeight="1">
      <c r="A14" s="51"/>
      <c r="B14" s="51"/>
      <c r="C14" s="51"/>
      <c r="D14" s="51"/>
      <c r="E14" s="51"/>
      <c r="F14" s="51"/>
      <c r="G14" s="52"/>
      <c r="H14" s="52" t="s">
        <v>30</v>
      </c>
      <c r="I14" s="77">
        <f>SUM(I11:I13)</f>
        <v>7556</v>
      </c>
      <c r="J14" s="78"/>
      <c r="K14" s="77">
        <f>SUM(K11:K13)</f>
        <v>7556</v>
      </c>
      <c r="L14" s="154"/>
      <c r="M14" s="159">
        <f>SUM(M11:M13)</f>
        <v>828.29083567999987</v>
      </c>
      <c r="N14" s="53"/>
    </row>
    <row r="15" spans="1:14" ht="21.75" customHeight="1">
      <c r="A15" s="54"/>
      <c r="B15" s="54"/>
      <c r="C15" s="55"/>
      <c r="D15" s="55"/>
      <c r="E15" s="55"/>
      <c r="F15" s="55"/>
      <c r="G15" s="53"/>
      <c r="H15" s="53"/>
      <c r="I15" s="53"/>
      <c r="J15" s="53"/>
      <c r="K15" s="53"/>
      <c r="L15" s="155"/>
      <c r="M15" s="155"/>
      <c r="N15" s="53"/>
    </row>
    <row r="16" spans="1:14" ht="21.75" customHeight="1">
      <c r="A16" s="54"/>
      <c r="B16" s="54"/>
      <c r="C16" s="55"/>
      <c r="D16" s="55"/>
      <c r="E16" s="55"/>
      <c r="F16" s="55"/>
      <c r="G16" s="53"/>
      <c r="H16" s="53"/>
      <c r="I16" s="53"/>
      <c r="J16" s="53"/>
      <c r="K16" s="53"/>
      <c r="L16" s="56"/>
      <c r="M16" s="56"/>
      <c r="N16" s="53"/>
    </row>
    <row r="17" spans="1:14" ht="21.75" customHeight="1">
      <c r="A17" s="169" t="s">
        <v>31</v>
      </c>
      <c r="B17" s="169"/>
      <c r="C17" s="57"/>
      <c r="D17" s="58"/>
      <c r="E17" s="170" t="s">
        <v>32</v>
      </c>
      <c r="F17" s="170"/>
      <c r="G17" s="170"/>
      <c r="H17" s="59"/>
      <c r="I17" s="60"/>
      <c r="J17" s="60"/>
      <c r="K17" s="60"/>
      <c r="L17" s="171" t="s">
        <v>33</v>
      </c>
      <c r="M17" s="171"/>
      <c r="N17" s="53"/>
    </row>
    <row r="18" spans="1:14" ht="21.75" customHeight="1">
      <c r="A18" s="61"/>
      <c r="B18" s="62"/>
      <c r="C18" s="61"/>
      <c r="D18" s="61"/>
      <c r="E18" s="61"/>
      <c r="F18" s="61"/>
      <c r="G18" s="61"/>
      <c r="H18" s="63"/>
      <c r="I18" s="63"/>
      <c r="J18" s="63"/>
    </row>
    <row r="19" spans="1:14" ht="21.75" customHeight="1">
      <c r="A19" s="61"/>
      <c r="B19" s="62"/>
      <c r="C19" s="61"/>
      <c r="D19" s="61"/>
      <c r="E19" s="61"/>
      <c r="F19" s="61"/>
      <c r="G19" s="61"/>
      <c r="H19" s="63"/>
      <c r="I19" s="63"/>
      <c r="J19" s="63"/>
    </row>
    <row r="20" spans="1:14" ht="21.75" customHeight="1">
      <c r="A20" s="64"/>
      <c r="B20" s="65"/>
      <c r="C20" s="61"/>
      <c r="D20" s="61"/>
      <c r="E20" s="61"/>
      <c r="F20" s="61"/>
      <c r="G20" s="66"/>
      <c r="H20" s="66"/>
      <c r="I20" s="61"/>
      <c r="J20" s="63"/>
    </row>
    <row r="21" spans="1:14" ht="70.5" customHeight="1">
      <c r="A21" s="63"/>
      <c r="B21" s="67"/>
      <c r="C21" s="68"/>
      <c r="D21" s="63"/>
      <c r="E21" s="69"/>
      <c r="F21" s="69"/>
      <c r="G21" s="63"/>
      <c r="H21" s="70"/>
      <c r="I21" s="70"/>
      <c r="J21" s="63"/>
      <c r="L21" s="172"/>
      <c r="M21" s="172"/>
      <c r="N21" s="172"/>
    </row>
    <row r="22" spans="1:14" ht="21.75" customHeight="1">
      <c r="L22" s="172"/>
      <c r="M22" s="172"/>
      <c r="N22" s="172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6">
    <mergeCell ref="A17:B17"/>
    <mergeCell ref="E17:G17"/>
    <mergeCell ref="L17:M17"/>
    <mergeCell ref="L21:N22"/>
    <mergeCell ref="B7:C7"/>
    <mergeCell ref="F7:G7"/>
    <mergeCell ref="H7:I7"/>
    <mergeCell ref="B8:C8"/>
    <mergeCell ref="F8:G8"/>
    <mergeCell ref="H8:I8"/>
    <mergeCell ref="B5:D5"/>
    <mergeCell ref="F5:G5"/>
    <mergeCell ref="H5:I5"/>
    <mergeCell ref="B6:D6"/>
    <mergeCell ref="F6:G6"/>
    <mergeCell ref="H6:I6"/>
  </mergeCells>
  <printOptions horizontalCentered="1"/>
  <pageMargins left="0.25" right="0.25" top="1.0416666666666667" bottom="0.75" header="0.3" footer="0.3"/>
  <pageSetup paperSize="9" scale="2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6"/>
  <sheetViews>
    <sheetView tabSelected="1" view="pageBreakPreview" zoomScale="28" zoomScaleNormal="55" zoomScaleSheetLayoutView="28" workbookViewId="0">
      <selection activeCell="W63" sqref="W63"/>
    </sheetView>
  </sheetViews>
  <sheetFormatPr defaultColWidth="9.36328125" defaultRowHeight="14.5"/>
  <cols>
    <col min="1" max="1" width="8.36328125" bestFit="1" customWidth="1"/>
    <col min="2" max="2" width="26" customWidth="1"/>
    <col min="3" max="3" width="24.6328125" customWidth="1"/>
    <col min="4" max="4" width="28.6328125" customWidth="1"/>
    <col min="5" max="5" width="33.6328125" customWidth="1"/>
    <col min="6" max="6" width="25.6328125" customWidth="1"/>
    <col min="7" max="7" width="26.54296875" customWidth="1"/>
    <col min="8" max="8" width="26" customWidth="1"/>
    <col min="9" max="9" width="28.6328125" customWidth="1"/>
    <col min="10" max="10" width="33.6328125" customWidth="1"/>
    <col min="11" max="11" width="27.36328125" customWidth="1"/>
    <col min="12" max="12" width="31.36328125" customWidth="1"/>
    <col min="13" max="13" width="30.36328125" customWidth="1"/>
    <col min="14" max="14" width="27.6328125" customWidth="1"/>
    <col min="15" max="15" width="16.36328125" customWidth="1"/>
    <col min="16" max="16" width="18.453125" customWidth="1"/>
    <col min="17" max="17" width="16" customWidth="1"/>
    <col min="18" max="18" width="12.26953125" customWidth="1"/>
  </cols>
  <sheetData>
    <row r="1" spans="1:13" ht="19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20.5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ht="20.5" thickBot="1">
      <c r="A3" s="88"/>
      <c r="B3" s="88"/>
      <c r="C3" s="192" t="s">
        <v>71</v>
      </c>
      <c r="D3" s="193"/>
      <c r="E3" s="194"/>
      <c r="F3" s="90"/>
      <c r="G3" s="90"/>
      <c r="H3" s="90"/>
      <c r="I3" s="90"/>
      <c r="J3" s="90"/>
      <c r="K3" s="90"/>
      <c r="L3" s="90"/>
      <c r="M3" s="89"/>
    </row>
    <row r="4" spans="1:13" ht="20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ht="20">
      <c r="A5" s="88"/>
      <c r="B5" s="91"/>
      <c r="C5" s="91"/>
      <c r="D5" s="88"/>
      <c r="E5" s="92"/>
      <c r="F5" s="92"/>
      <c r="G5" s="92"/>
      <c r="H5" s="92"/>
      <c r="I5" s="92"/>
      <c r="J5" s="92"/>
      <c r="K5" s="92"/>
      <c r="L5" s="92"/>
      <c r="M5" s="92"/>
    </row>
    <row r="6" spans="1:13">
      <c r="A6" s="88" t="s">
        <v>72</v>
      </c>
      <c r="B6" s="156">
        <f>'MER.QT-1.BM2'!N5</f>
        <v>45699</v>
      </c>
      <c r="C6" s="91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>
      <c r="A7" s="88" t="s">
        <v>73</v>
      </c>
      <c r="B7" s="127">
        <f>'MER.QT-1.BM2'!N6</f>
        <v>0</v>
      </c>
      <c r="C7" s="91"/>
      <c r="D7" s="95"/>
      <c r="E7" s="94"/>
      <c r="F7" s="94"/>
      <c r="G7" s="94"/>
      <c r="H7" s="94"/>
      <c r="I7" s="94"/>
      <c r="J7" s="94"/>
      <c r="K7" s="94"/>
      <c r="L7" s="94"/>
      <c r="M7" s="88"/>
    </row>
    <row r="8" spans="1:13">
      <c r="A8" s="88"/>
      <c r="B8" s="93" t="str">
        <f>'MER.QT-1.BM2'!N7</f>
        <v>S20  FW25   G2956</v>
      </c>
      <c r="C8" s="94"/>
      <c r="D8" s="88"/>
      <c r="E8" s="91"/>
      <c r="F8" s="91"/>
      <c r="G8" s="91"/>
      <c r="H8" s="91"/>
      <c r="I8" s="91"/>
      <c r="J8" s="91"/>
      <c r="K8" s="91"/>
      <c r="L8" s="91"/>
      <c r="M8" s="88"/>
    </row>
    <row r="9" spans="1:13">
      <c r="A9" s="88" t="s">
        <v>74</v>
      </c>
      <c r="B9" s="91"/>
      <c r="C9" s="91"/>
      <c r="D9" s="96" t="s">
        <v>75</v>
      </c>
      <c r="E9" s="183" t="s">
        <v>277</v>
      </c>
      <c r="F9" s="183"/>
      <c r="G9" s="183"/>
      <c r="H9" s="183"/>
      <c r="I9" s="183"/>
      <c r="J9" s="183"/>
      <c r="K9" s="183"/>
      <c r="L9" s="183"/>
      <c r="M9" s="88"/>
    </row>
    <row r="10" spans="1:13">
      <c r="A10" s="88"/>
      <c r="B10" s="183" t="s">
        <v>277</v>
      </c>
      <c r="C10" s="183"/>
      <c r="D10" s="97"/>
      <c r="E10" s="183" t="s">
        <v>278</v>
      </c>
      <c r="F10" s="183"/>
      <c r="G10" s="183"/>
      <c r="H10" s="183"/>
      <c r="I10" s="183"/>
      <c r="J10" s="183"/>
      <c r="K10" s="183"/>
      <c r="L10" s="183"/>
      <c r="M10" s="88"/>
    </row>
    <row r="11" spans="1:13">
      <c r="A11" s="88"/>
      <c r="B11" s="183" t="s">
        <v>278</v>
      </c>
      <c r="C11" s="183"/>
      <c r="D11" s="96"/>
      <c r="E11" s="183" t="s">
        <v>279</v>
      </c>
      <c r="F11" s="183"/>
      <c r="G11" s="183"/>
      <c r="H11" s="183"/>
      <c r="I11" s="183"/>
      <c r="J11" s="183"/>
      <c r="K11" s="183"/>
      <c r="L11" s="183"/>
      <c r="M11" s="88"/>
    </row>
    <row r="12" spans="1:13">
      <c r="A12" s="88"/>
      <c r="B12" s="183" t="s">
        <v>279</v>
      </c>
      <c r="C12" s="183"/>
      <c r="D12" s="88"/>
      <c r="E12" s="181"/>
      <c r="F12" s="181"/>
      <c r="G12" s="181"/>
      <c r="H12" s="181"/>
      <c r="I12" s="181"/>
      <c r="J12" s="181"/>
      <c r="K12" s="181"/>
      <c r="L12" s="181"/>
      <c r="M12" s="88"/>
    </row>
    <row r="13" spans="1:13">
      <c r="A13" s="88" t="s">
        <v>76</v>
      </c>
      <c r="B13" s="183"/>
      <c r="C13" s="183"/>
      <c r="D13" s="96" t="s">
        <v>76</v>
      </c>
      <c r="E13" s="181"/>
      <c r="F13" s="181"/>
      <c r="G13" s="181"/>
      <c r="H13" s="181"/>
      <c r="I13" s="181"/>
      <c r="J13" s="181"/>
      <c r="K13" s="181"/>
      <c r="L13" s="181"/>
      <c r="M13" s="88"/>
    </row>
    <row r="14" spans="1:13">
      <c r="A14" s="88" t="s">
        <v>77</v>
      </c>
      <c r="B14" s="183"/>
      <c r="C14" s="183"/>
      <c r="D14" s="96" t="s">
        <v>77</v>
      </c>
      <c r="E14" s="184"/>
      <c r="F14" s="184"/>
      <c r="G14" s="184"/>
      <c r="H14" s="184"/>
      <c r="I14" s="184"/>
      <c r="J14" s="184"/>
      <c r="K14" s="184"/>
      <c r="L14" s="184"/>
      <c r="M14" s="88"/>
    </row>
    <row r="15" spans="1:13">
      <c r="A15" s="88" t="s">
        <v>78</v>
      </c>
      <c r="B15" s="183"/>
      <c r="C15" s="183"/>
      <c r="D15" s="96" t="s">
        <v>78</v>
      </c>
      <c r="E15" s="184"/>
      <c r="F15" s="184"/>
      <c r="G15" s="184"/>
      <c r="H15" s="184"/>
      <c r="I15" s="184"/>
      <c r="J15" s="184"/>
      <c r="K15" s="184"/>
      <c r="L15" s="184"/>
      <c r="M15" s="88"/>
    </row>
    <row r="16" spans="1:13">
      <c r="A16" s="88" t="s">
        <v>79</v>
      </c>
      <c r="B16" s="183"/>
      <c r="C16" s="183"/>
      <c r="D16" s="96" t="s">
        <v>79</v>
      </c>
      <c r="E16" s="184"/>
      <c r="F16" s="184"/>
      <c r="G16" s="184"/>
      <c r="H16" s="184"/>
      <c r="I16" s="184"/>
      <c r="J16" s="184"/>
      <c r="K16" s="184"/>
      <c r="L16" s="184"/>
      <c r="M16" s="88"/>
    </row>
    <row r="17" spans="1:18" ht="15" thickBot="1">
      <c r="A17" s="88"/>
      <c r="B17" s="95"/>
      <c r="C17" s="95"/>
      <c r="D17" s="88"/>
      <c r="E17" s="179"/>
      <c r="F17" s="179"/>
      <c r="G17" s="179"/>
      <c r="H17" s="179"/>
      <c r="I17" s="179"/>
      <c r="J17" s="179"/>
      <c r="K17" s="179"/>
      <c r="L17" s="179"/>
      <c r="M17" s="88"/>
    </row>
    <row r="18" spans="1:18" ht="18.5" thickBot="1">
      <c r="B18" s="98" t="s">
        <v>80</v>
      </c>
      <c r="C18" s="99"/>
      <c r="D18" s="95"/>
      <c r="E18" s="95"/>
      <c r="F18" s="95"/>
      <c r="G18" s="95"/>
      <c r="H18" s="95"/>
      <c r="I18" s="95"/>
      <c r="J18" s="95"/>
      <c r="K18" s="95"/>
      <c r="L18" s="95"/>
      <c r="M18" s="88"/>
    </row>
    <row r="19" spans="1:18" ht="36">
      <c r="B19" s="100" t="s">
        <v>81</v>
      </c>
      <c r="C19" s="100" t="s">
        <v>82</v>
      </c>
      <c r="D19" s="100"/>
      <c r="M19" s="101"/>
    </row>
    <row r="20" spans="1:18" ht="77.25" customHeight="1">
      <c r="B20" s="128" t="s">
        <v>270</v>
      </c>
      <c r="C20" s="102" t="s">
        <v>271</v>
      </c>
      <c r="D20" s="185" t="s">
        <v>83</v>
      </c>
      <c r="H20" s="103" t="s">
        <v>84</v>
      </c>
      <c r="M20" s="104"/>
    </row>
    <row r="21" spans="1:18" ht="78.75" customHeight="1">
      <c r="B21" s="128" t="s">
        <v>272</v>
      </c>
      <c r="C21" s="102" t="s">
        <v>273</v>
      </c>
      <c r="D21" s="186"/>
      <c r="H21" s="103" t="s">
        <v>247</v>
      </c>
      <c r="M21" s="104"/>
    </row>
    <row r="22" spans="1:18" ht="16.5" customHeight="1">
      <c r="A22" s="88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88"/>
    </row>
    <row r="23" spans="1:18" ht="30.75" customHeight="1">
      <c r="A23" s="88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138"/>
      <c r="M23" s="88"/>
    </row>
    <row r="24" spans="1:18" ht="30.75" customHeight="1">
      <c r="A24" s="88"/>
      <c r="B24" s="191" t="s">
        <v>274</v>
      </c>
      <c r="C24" s="191"/>
      <c r="D24" s="95"/>
      <c r="E24" s="95"/>
      <c r="F24" s="187" t="s">
        <v>254</v>
      </c>
      <c r="G24" s="187"/>
      <c r="H24" s="187"/>
      <c r="I24" s="187"/>
      <c r="J24" s="187"/>
      <c r="K24" s="187"/>
      <c r="L24" s="187"/>
      <c r="M24" s="187"/>
      <c r="N24" s="187"/>
    </row>
    <row r="25" spans="1:18" ht="72" customHeight="1">
      <c r="A25" s="105"/>
      <c r="B25" s="136" t="s">
        <v>255</v>
      </c>
      <c r="C25" s="136" t="s">
        <v>260</v>
      </c>
      <c r="D25" s="130" t="s">
        <v>249</v>
      </c>
      <c r="E25" s="130" t="s">
        <v>85</v>
      </c>
      <c r="F25" s="144" t="s">
        <v>261</v>
      </c>
      <c r="G25" s="144" t="s">
        <v>262</v>
      </c>
      <c r="H25" s="144" t="s">
        <v>263</v>
      </c>
      <c r="I25" s="144" t="s">
        <v>267</v>
      </c>
      <c r="J25" s="144" t="s">
        <v>264</v>
      </c>
      <c r="K25" s="144" t="s">
        <v>265</v>
      </c>
      <c r="L25" s="144" t="s">
        <v>266</v>
      </c>
      <c r="M25" s="144" t="s">
        <v>268</v>
      </c>
      <c r="N25" s="144" t="s">
        <v>269</v>
      </c>
      <c r="O25" s="130" t="s">
        <v>248</v>
      </c>
      <c r="P25" s="130" t="s">
        <v>92</v>
      </c>
      <c r="Q25" s="106" t="s">
        <v>93</v>
      </c>
      <c r="R25" t="s">
        <v>292</v>
      </c>
    </row>
    <row r="26" spans="1:18" s="108" customFormat="1" ht="36.75" customHeight="1">
      <c r="A26" s="107"/>
      <c r="B26" s="132" t="s">
        <v>285</v>
      </c>
      <c r="C26" s="132" t="s">
        <v>215</v>
      </c>
      <c r="D26" s="131" t="s">
        <v>287</v>
      </c>
      <c r="E26" s="131" t="s">
        <v>280</v>
      </c>
      <c r="F26" s="134" t="s">
        <v>94</v>
      </c>
      <c r="G26" s="134" t="s">
        <v>95</v>
      </c>
      <c r="H26" s="134" t="s">
        <v>96</v>
      </c>
      <c r="I26" s="134"/>
      <c r="J26" s="135" t="s">
        <v>155</v>
      </c>
      <c r="K26" s="135" t="s">
        <v>165</v>
      </c>
      <c r="L26" s="135"/>
      <c r="M26" s="157" t="s">
        <v>205</v>
      </c>
      <c r="N26" s="135"/>
      <c r="O26" s="131" t="s">
        <v>288</v>
      </c>
      <c r="P26" s="158" t="s">
        <v>286</v>
      </c>
      <c r="Q26" s="129">
        <f>ROUNDUP(R26*1.08,0)</f>
        <v>66</v>
      </c>
      <c r="R26" s="129">
        <v>61</v>
      </c>
    </row>
    <row r="27" spans="1:18" s="108" customFormat="1" ht="36.75" customHeight="1">
      <c r="A27" s="107"/>
      <c r="B27" s="132" t="s">
        <v>220</v>
      </c>
      <c r="C27" s="132" t="s">
        <v>215</v>
      </c>
      <c r="D27" s="131" t="s">
        <v>287</v>
      </c>
      <c r="E27" s="131" t="s">
        <v>280</v>
      </c>
      <c r="F27" s="134" t="s">
        <v>94</v>
      </c>
      <c r="G27" s="134" t="s">
        <v>95</v>
      </c>
      <c r="H27" s="134" t="s">
        <v>96</v>
      </c>
      <c r="I27" s="134"/>
      <c r="J27" s="135" t="s">
        <v>155</v>
      </c>
      <c r="K27" s="135" t="s">
        <v>165</v>
      </c>
      <c r="L27" s="135"/>
      <c r="M27" s="157" t="s">
        <v>205</v>
      </c>
      <c r="N27" s="135"/>
      <c r="O27" s="131" t="s">
        <v>288</v>
      </c>
      <c r="P27" s="158" t="s">
        <v>286</v>
      </c>
      <c r="Q27" s="129">
        <f t="shared" ref="Q27:Q31" si="0">ROUNDUP(R27*1.05,0)</f>
        <v>575</v>
      </c>
      <c r="R27" s="129">
        <v>547</v>
      </c>
    </row>
    <row r="28" spans="1:18" s="108" customFormat="1" ht="36.75" customHeight="1">
      <c r="A28" s="107"/>
      <c r="B28" s="132" t="s">
        <v>136</v>
      </c>
      <c r="C28" s="132" t="s">
        <v>215</v>
      </c>
      <c r="D28" s="131" t="s">
        <v>287</v>
      </c>
      <c r="E28" s="131" t="s">
        <v>280</v>
      </c>
      <c r="F28" s="134" t="s">
        <v>94</v>
      </c>
      <c r="G28" s="134" t="s">
        <v>95</v>
      </c>
      <c r="H28" s="134" t="s">
        <v>96</v>
      </c>
      <c r="I28" s="134"/>
      <c r="J28" s="135" t="s">
        <v>155</v>
      </c>
      <c r="K28" s="135" t="s">
        <v>165</v>
      </c>
      <c r="L28" s="135"/>
      <c r="M28" s="157" t="s">
        <v>205</v>
      </c>
      <c r="N28" s="135"/>
      <c r="O28" s="131" t="s">
        <v>288</v>
      </c>
      <c r="P28" s="158" t="s">
        <v>286</v>
      </c>
      <c r="Q28" s="129">
        <f t="shared" si="0"/>
        <v>861</v>
      </c>
      <c r="R28" s="129">
        <v>820</v>
      </c>
    </row>
    <row r="29" spans="1:18" s="108" customFormat="1" ht="36.75" customHeight="1">
      <c r="A29" s="107"/>
      <c r="B29" s="132" t="s">
        <v>223</v>
      </c>
      <c r="C29" s="132" t="s">
        <v>215</v>
      </c>
      <c r="D29" s="131" t="s">
        <v>287</v>
      </c>
      <c r="E29" s="131" t="s">
        <v>280</v>
      </c>
      <c r="F29" s="134" t="s">
        <v>94</v>
      </c>
      <c r="G29" s="134" t="s">
        <v>95</v>
      </c>
      <c r="H29" s="134" t="s">
        <v>96</v>
      </c>
      <c r="I29" s="134"/>
      <c r="J29" s="135" t="s">
        <v>155</v>
      </c>
      <c r="K29" s="135" t="s">
        <v>165</v>
      </c>
      <c r="L29" s="135"/>
      <c r="M29" s="157" t="s">
        <v>205</v>
      </c>
      <c r="N29" s="135"/>
      <c r="O29" s="131" t="s">
        <v>288</v>
      </c>
      <c r="P29" s="158" t="s">
        <v>286</v>
      </c>
      <c r="Q29" s="129">
        <f t="shared" si="0"/>
        <v>921</v>
      </c>
      <c r="R29" s="129">
        <v>877</v>
      </c>
    </row>
    <row r="30" spans="1:18" s="108" customFormat="1" ht="36.75" customHeight="1">
      <c r="A30" s="107"/>
      <c r="B30" s="132" t="s">
        <v>225</v>
      </c>
      <c r="C30" s="132" t="s">
        <v>215</v>
      </c>
      <c r="D30" s="131" t="s">
        <v>287</v>
      </c>
      <c r="E30" s="131" t="s">
        <v>280</v>
      </c>
      <c r="F30" s="134" t="s">
        <v>94</v>
      </c>
      <c r="G30" s="134" t="s">
        <v>95</v>
      </c>
      <c r="H30" s="134" t="s">
        <v>96</v>
      </c>
      <c r="I30" s="134"/>
      <c r="J30" s="135" t="s">
        <v>155</v>
      </c>
      <c r="K30" s="135" t="s">
        <v>165</v>
      </c>
      <c r="L30" s="135"/>
      <c r="M30" s="157" t="s">
        <v>205</v>
      </c>
      <c r="N30" s="135"/>
      <c r="O30" s="131" t="s">
        <v>288</v>
      </c>
      <c r="P30" s="158" t="s">
        <v>286</v>
      </c>
      <c r="Q30" s="129">
        <f t="shared" si="0"/>
        <v>425</v>
      </c>
      <c r="R30" s="129">
        <v>404</v>
      </c>
    </row>
    <row r="31" spans="1:18" s="108" customFormat="1" ht="36.75" customHeight="1">
      <c r="A31" s="107"/>
      <c r="B31" s="132" t="s">
        <v>228</v>
      </c>
      <c r="C31" s="132" t="s">
        <v>215</v>
      </c>
      <c r="D31" s="131" t="s">
        <v>287</v>
      </c>
      <c r="E31" s="131" t="s">
        <v>280</v>
      </c>
      <c r="F31" s="134" t="s">
        <v>94</v>
      </c>
      <c r="G31" s="134" t="s">
        <v>95</v>
      </c>
      <c r="H31" s="134" t="s">
        <v>96</v>
      </c>
      <c r="I31" s="134"/>
      <c r="J31" s="135" t="s">
        <v>155</v>
      </c>
      <c r="K31" s="135" t="s">
        <v>165</v>
      </c>
      <c r="L31" s="135"/>
      <c r="M31" s="157" t="s">
        <v>205</v>
      </c>
      <c r="N31" s="135"/>
      <c r="O31" s="131" t="s">
        <v>288</v>
      </c>
      <c r="P31" s="158" t="s">
        <v>286</v>
      </c>
      <c r="Q31" s="129">
        <f t="shared" si="0"/>
        <v>128</v>
      </c>
      <c r="R31" s="129">
        <v>121</v>
      </c>
    </row>
    <row r="32" spans="1:18" s="108" customFormat="1" ht="36.75" customHeight="1">
      <c r="A32" s="107"/>
      <c r="B32" s="132" t="s">
        <v>220</v>
      </c>
      <c r="C32" s="132" t="s">
        <v>215</v>
      </c>
      <c r="D32" s="131" t="s">
        <v>287</v>
      </c>
      <c r="E32" s="131" t="s">
        <v>280</v>
      </c>
      <c r="F32" s="134" t="s">
        <v>94</v>
      </c>
      <c r="G32" s="134" t="s">
        <v>95</v>
      </c>
      <c r="H32" s="134" t="s">
        <v>96</v>
      </c>
      <c r="I32" s="134"/>
      <c r="J32" s="135" t="s">
        <v>155</v>
      </c>
      <c r="K32" s="135" t="s">
        <v>165</v>
      </c>
      <c r="L32" s="135"/>
      <c r="M32" s="157" t="s">
        <v>205</v>
      </c>
      <c r="N32" s="135"/>
      <c r="O32" s="131" t="s">
        <v>288</v>
      </c>
      <c r="P32" s="158" t="s">
        <v>289</v>
      </c>
      <c r="Q32" s="129">
        <f>ROUNDUP(R32*1.05,0)</f>
        <v>116</v>
      </c>
      <c r="R32" s="129">
        <v>110</v>
      </c>
    </row>
    <row r="33" spans="1:19" s="108" customFormat="1" ht="36.75" customHeight="1">
      <c r="A33" s="107"/>
      <c r="B33" s="132" t="s">
        <v>136</v>
      </c>
      <c r="C33" s="132" t="s">
        <v>215</v>
      </c>
      <c r="D33" s="131" t="s">
        <v>287</v>
      </c>
      <c r="E33" s="131" t="s">
        <v>280</v>
      </c>
      <c r="F33" s="134" t="s">
        <v>94</v>
      </c>
      <c r="G33" s="134" t="s">
        <v>95</v>
      </c>
      <c r="H33" s="134" t="s">
        <v>96</v>
      </c>
      <c r="I33" s="134"/>
      <c r="J33" s="135" t="s">
        <v>155</v>
      </c>
      <c r="K33" s="135" t="s">
        <v>165</v>
      </c>
      <c r="L33" s="135"/>
      <c r="M33" s="157" t="s">
        <v>205</v>
      </c>
      <c r="N33" s="135"/>
      <c r="O33" s="131" t="s">
        <v>288</v>
      </c>
      <c r="P33" s="158" t="s">
        <v>289</v>
      </c>
      <c r="Q33" s="129">
        <f t="shared" ref="Q33:Q35" si="1">ROUNDUP(R33*1.05,0)</f>
        <v>215</v>
      </c>
      <c r="R33" s="129">
        <v>204</v>
      </c>
    </row>
    <row r="34" spans="1:19" s="108" customFormat="1" ht="36.75" customHeight="1">
      <c r="A34" s="107"/>
      <c r="B34" s="132" t="s">
        <v>223</v>
      </c>
      <c r="C34" s="132" t="s">
        <v>215</v>
      </c>
      <c r="D34" s="131" t="s">
        <v>287</v>
      </c>
      <c r="E34" s="131" t="s">
        <v>280</v>
      </c>
      <c r="F34" s="134" t="s">
        <v>94</v>
      </c>
      <c r="G34" s="134" t="s">
        <v>95</v>
      </c>
      <c r="H34" s="134" t="s">
        <v>96</v>
      </c>
      <c r="I34" s="134"/>
      <c r="J34" s="135" t="s">
        <v>155</v>
      </c>
      <c r="K34" s="135" t="s">
        <v>165</v>
      </c>
      <c r="L34" s="135"/>
      <c r="M34" s="157" t="s">
        <v>205</v>
      </c>
      <c r="N34" s="135"/>
      <c r="O34" s="131" t="s">
        <v>288</v>
      </c>
      <c r="P34" s="158" t="s">
        <v>289</v>
      </c>
      <c r="Q34" s="129">
        <f t="shared" si="1"/>
        <v>208</v>
      </c>
      <c r="R34" s="129">
        <v>198</v>
      </c>
    </row>
    <row r="35" spans="1:19" s="108" customFormat="1" ht="36.75" customHeight="1">
      <c r="A35" s="107"/>
      <c r="B35" s="132" t="s">
        <v>225</v>
      </c>
      <c r="C35" s="132" t="s">
        <v>215</v>
      </c>
      <c r="D35" s="131" t="s">
        <v>287</v>
      </c>
      <c r="E35" s="131" t="s">
        <v>280</v>
      </c>
      <c r="F35" s="134" t="s">
        <v>94</v>
      </c>
      <c r="G35" s="134" t="s">
        <v>95</v>
      </c>
      <c r="H35" s="134" t="s">
        <v>96</v>
      </c>
      <c r="I35" s="134"/>
      <c r="J35" s="135" t="s">
        <v>155</v>
      </c>
      <c r="K35" s="135" t="s">
        <v>165</v>
      </c>
      <c r="L35" s="135"/>
      <c r="M35" s="157" t="s">
        <v>205</v>
      </c>
      <c r="N35" s="135"/>
      <c r="O35" s="131" t="s">
        <v>288</v>
      </c>
      <c r="P35" s="158" t="s">
        <v>289</v>
      </c>
      <c r="Q35" s="129">
        <f t="shared" si="1"/>
        <v>126</v>
      </c>
      <c r="R35" s="129">
        <v>120</v>
      </c>
    </row>
    <row r="36" spans="1:19" s="108" customFormat="1" ht="36.75" customHeight="1">
      <c r="A36" s="107"/>
      <c r="B36" s="132" t="s">
        <v>228</v>
      </c>
      <c r="C36" s="132" t="s">
        <v>215</v>
      </c>
      <c r="D36" s="131" t="s">
        <v>287</v>
      </c>
      <c r="E36" s="131" t="s">
        <v>280</v>
      </c>
      <c r="F36" s="134" t="s">
        <v>94</v>
      </c>
      <c r="G36" s="134" t="s">
        <v>95</v>
      </c>
      <c r="H36" s="134" t="s">
        <v>96</v>
      </c>
      <c r="I36" s="134"/>
      <c r="J36" s="135" t="s">
        <v>155</v>
      </c>
      <c r="K36" s="135" t="s">
        <v>165</v>
      </c>
      <c r="L36" s="135"/>
      <c r="M36" s="157" t="s">
        <v>205</v>
      </c>
      <c r="N36" s="135"/>
      <c r="O36" s="131" t="s">
        <v>288</v>
      </c>
      <c r="P36" s="158" t="s">
        <v>289</v>
      </c>
      <c r="Q36" s="129">
        <f t="shared" ref="Q36:Q52" si="2">ROUNDUP(R36*1.08,0)</f>
        <v>26</v>
      </c>
      <c r="R36" s="129">
        <v>24</v>
      </c>
    </row>
    <row r="37" spans="1:19" s="108" customFormat="1" ht="36.75" customHeight="1">
      <c r="A37" s="107"/>
      <c r="B37" s="132" t="s">
        <v>285</v>
      </c>
      <c r="C37" s="132" t="s">
        <v>215</v>
      </c>
      <c r="D37" s="131" t="s">
        <v>287</v>
      </c>
      <c r="E37" s="131" t="s">
        <v>280</v>
      </c>
      <c r="F37" s="134" t="s">
        <v>94</v>
      </c>
      <c r="G37" s="134" t="s">
        <v>95</v>
      </c>
      <c r="H37" s="134" t="s">
        <v>96</v>
      </c>
      <c r="I37" s="134"/>
      <c r="J37" s="135" t="s">
        <v>155</v>
      </c>
      <c r="K37" s="135" t="s">
        <v>165</v>
      </c>
      <c r="L37" s="135"/>
      <c r="M37" s="157"/>
      <c r="N37" s="135"/>
      <c r="O37" s="131" t="s">
        <v>288</v>
      </c>
      <c r="P37" s="158" t="s">
        <v>286</v>
      </c>
      <c r="Q37" s="129">
        <f t="shared" si="2"/>
        <v>16</v>
      </c>
      <c r="R37" s="129">
        <v>14</v>
      </c>
      <c r="S37" s="208" t="s">
        <v>296</v>
      </c>
    </row>
    <row r="38" spans="1:19" s="108" customFormat="1" ht="36.75" customHeight="1">
      <c r="A38" s="107"/>
      <c r="B38" s="132" t="s">
        <v>220</v>
      </c>
      <c r="C38" s="132" t="s">
        <v>215</v>
      </c>
      <c r="D38" s="131" t="s">
        <v>287</v>
      </c>
      <c r="E38" s="131" t="s">
        <v>280</v>
      </c>
      <c r="F38" s="134" t="s">
        <v>94</v>
      </c>
      <c r="G38" s="134" t="s">
        <v>95</v>
      </c>
      <c r="H38" s="134" t="s">
        <v>96</v>
      </c>
      <c r="I38" s="134"/>
      <c r="J38" s="135" t="s">
        <v>155</v>
      </c>
      <c r="K38" s="135" t="s">
        <v>165</v>
      </c>
      <c r="L38" s="135"/>
      <c r="M38" s="157"/>
      <c r="N38" s="135"/>
      <c r="O38" s="131" t="s">
        <v>288</v>
      </c>
      <c r="P38" s="158" t="s">
        <v>286</v>
      </c>
      <c r="Q38" s="129">
        <f>ROUNDUP(R38*1.05,0)</f>
        <v>165</v>
      </c>
      <c r="R38" s="129">
        <v>157</v>
      </c>
      <c r="S38" s="208"/>
    </row>
    <row r="39" spans="1:19" s="108" customFormat="1" ht="36.75" customHeight="1">
      <c r="A39" s="107"/>
      <c r="B39" s="132" t="s">
        <v>136</v>
      </c>
      <c r="C39" s="132" t="s">
        <v>215</v>
      </c>
      <c r="D39" s="131" t="s">
        <v>287</v>
      </c>
      <c r="E39" s="131" t="s">
        <v>280</v>
      </c>
      <c r="F39" s="134" t="s">
        <v>94</v>
      </c>
      <c r="G39" s="134" t="s">
        <v>95</v>
      </c>
      <c r="H39" s="134" t="s">
        <v>96</v>
      </c>
      <c r="I39" s="134"/>
      <c r="J39" s="135" t="s">
        <v>155</v>
      </c>
      <c r="K39" s="135" t="s">
        <v>165</v>
      </c>
      <c r="L39" s="135"/>
      <c r="M39" s="157"/>
      <c r="N39" s="135"/>
      <c r="O39" s="131" t="s">
        <v>288</v>
      </c>
      <c r="P39" s="158" t="s">
        <v>286</v>
      </c>
      <c r="Q39" s="129">
        <f t="shared" ref="Q39:Q41" si="3">ROUNDUP(R39*1.05,0)</f>
        <v>247</v>
      </c>
      <c r="R39" s="129">
        <v>235</v>
      </c>
      <c r="S39" s="208"/>
    </row>
    <row r="40" spans="1:19" s="108" customFormat="1" ht="36.75" customHeight="1">
      <c r="A40" s="107"/>
      <c r="B40" s="132" t="s">
        <v>223</v>
      </c>
      <c r="C40" s="132" t="s">
        <v>215</v>
      </c>
      <c r="D40" s="131" t="s">
        <v>287</v>
      </c>
      <c r="E40" s="131" t="s">
        <v>280</v>
      </c>
      <c r="F40" s="134" t="s">
        <v>94</v>
      </c>
      <c r="G40" s="134" t="s">
        <v>95</v>
      </c>
      <c r="H40" s="134" t="s">
        <v>96</v>
      </c>
      <c r="I40" s="134"/>
      <c r="J40" s="135" t="s">
        <v>155</v>
      </c>
      <c r="K40" s="135" t="s">
        <v>165</v>
      </c>
      <c r="L40" s="135"/>
      <c r="M40" s="157"/>
      <c r="N40" s="135"/>
      <c r="O40" s="131" t="s">
        <v>288</v>
      </c>
      <c r="P40" s="158" t="s">
        <v>286</v>
      </c>
      <c r="Q40" s="129">
        <f t="shared" si="3"/>
        <v>263</v>
      </c>
      <c r="R40" s="129">
        <v>250</v>
      </c>
      <c r="S40" s="208"/>
    </row>
    <row r="41" spans="1:19" s="108" customFormat="1" ht="36.75" customHeight="1">
      <c r="A41" s="107"/>
      <c r="B41" s="132" t="s">
        <v>225</v>
      </c>
      <c r="C41" s="132" t="s">
        <v>215</v>
      </c>
      <c r="D41" s="131" t="s">
        <v>287</v>
      </c>
      <c r="E41" s="131" t="s">
        <v>280</v>
      </c>
      <c r="F41" s="134" t="s">
        <v>94</v>
      </c>
      <c r="G41" s="134" t="s">
        <v>95</v>
      </c>
      <c r="H41" s="134" t="s">
        <v>96</v>
      </c>
      <c r="I41" s="134"/>
      <c r="J41" s="135" t="s">
        <v>155</v>
      </c>
      <c r="K41" s="135" t="s">
        <v>165</v>
      </c>
      <c r="L41" s="135"/>
      <c r="M41" s="157"/>
      <c r="N41" s="135"/>
      <c r="O41" s="131" t="s">
        <v>288</v>
      </c>
      <c r="P41" s="158" t="s">
        <v>286</v>
      </c>
      <c r="Q41" s="129">
        <f t="shared" si="3"/>
        <v>115</v>
      </c>
      <c r="R41" s="129">
        <v>109</v>
      </c>
      <c r="S41" s="208"/>
    </row>
    <row r="42" spans="1:19" s="108" customFormat="1" ht="36.75" customHeight="1">
      <c r="A42" s="107"/>
      <c r="B42" s="132" t="s">
        <v>228</v>
      </c>
      <c r="C42" s="132" t="s">
        <v>215</v>
      </c>
      <c r="D42" s="131" t="s">
        <v>287</v>
      </c>
      <c r="E42" s="131" t="s">
        <v>280</v>
      </c>
      <c r="F42" s="134" t="s">
        <v>94</v>
      </c>
      <c r="G42" s="134" t="s">
        <v>95</v>
      </c>
      <c r="H42" s="134" t="s">
        <v>96</v>
      </c>
      <c r="I42" s="134"/>
      <c r="J42" s="135" t="s">
        <v>155</v>
      </c>
      <c r="K42" s="135" t="s">
        <v>165</v>
      </c>
      <c r="L42" s="135"/>
      <c r="M42" s="157"/>
      <c r="N42" s="135"/>
      <c r="O42" s="131" t="s">
        <v>288</v>
      </c>
      <c r="P42" s="158" t="s">
        <v>286</v>
      </c>
      <c r="Q42" s="129">
        <f t="shared" si="2"/>
        <v>35</v>
      </c>
      <c r="R42" s="129">
        <v>32</v>
      </c>
      <c r="S42" s="208"/>
    </row>
    <row r="43" spans="1:19" s="108" customFormat="1" ht="36.75" customHeight="1">
      <c r="A43" s="107"/>
      <c r="B43" s="132" t="s">
        <v>220</v>
      </c>
      <c r="C43" s="132" t="s">
        <v>215</v>
      </c>
      <c r="D43" s="131" t="s">
        <v>287</v>
      </c>
      <c r="E43" s="131" t="s">
        <v>280</v>
      </c>
      <c r="F43" s="134" t="s">
        <v>94</v>
      </c>
      <c r="G43" s="134" t="s">
        <v>95</v>
      </c>
      <c r="H43" s="134" t="s">
        <v>96</v>
      </c>
      <c r="I43" s="134"/>
      <c r="J43" s="135" t="s">
        <v>155</v>
      </c>
      <c r="K43" s="135" t="s">
        <v>165</v>
      </c>
      <c r="L43" s="135"/>
      <c r="M43" s="157"/>
      <c r="N43" s="135"/>
      <c r="O43" s="131" t="s">
        <v>288</v>
      </c>
      <c r="P43" s="158" t="s">
        <v>289</v>
      </c>
      <c r="Q43" s="129">
        <f t="shared" si="2"/>
        <v>60</v>
      </c>
      <c r="R43" s="129">
        <v>55</v>
      </c>
      <c r="S43" s="209" t="s">
        <v>296</v>
      </c>
    </row>
    <row r="44" spans="1:19" s="108" customFormat="1" ht="36.75" customHeight="1">
      <c r="A44" s="107"/>
      <c r="B44" s="132" t="s">
        <v>136</v>
      </c>
      <c r="C44" s="132" t="s">
        <v>215</v>
      </c>
      <c r="D44" s="131" t="s">
        <v>287</v>
      </c>
      <c r="E44" s="131" t="s">
        <v>280</v>
      </c>
      <c r="F44" s="134" t="s">
        <v>94</v>
      </c>
      <c r="G44" s="134" t="s">
        <v>95</v>
      </c>
      <c r="H44" s="134" t="s">
        <v>96</v>
      </c>
      <c r="I44" s="134"/>
      <c r="J44" s="135" t="s">
        <v>155</v>
      </c>
      <c r="K44" s="135" t="s">
        <v>165</v>
      </c>
      <c r="L44" s="135"/>
      <c r="M44" s="157"/>
      <c r="N44" s="135"/>
      <c r="O44" s="131" t="s">
        <v>288</v>
      </c>
      <c r="P44" s="158" t="s">
        <v>289</v>
      </c>
      <c r="Q44" s="129">
        <f>ROUNDUP(R44*1.05,0)</f>
        <v>108</v>
      </c>
      <c r="R44" s="129">
        <v>102</v>
      </c>
      <c r="S44" s="210"/>
    </row>
    <row r="45" spans="1:19" s="108" customFormat="1" ht="36.75" customHeight="1">
      <c r="A45" s="107"/>
      <c r="B45" s="132" t="s">
        <v>223</v>
      </c>
      <c r="C45" s="132" t="s">
        <v>215</v>
      </c>
      <c r="D45" s="131" t="s">
        <v>287</v>
      </c>
      <c r="E45" s="131" t="s">
        <v>280</v>
      </c>
      <c r="F45" s="134" t="s">
        <v>94</v>
      </c>
      <c r="G45" s="134" t="s">
        <v>95</v>
      </c>
      <c r="H45" s="134" t="s">
        <v>96</v>
      </c>
      <c r="I45" s="134"/>
      <c r="J45" s="135" t="s">
        <v>155</v>
      </c>
      <c r="K45" s="135" t="s">
        <v>165</v>
      </c>
      <c r="L45" s="135"/>
      <c r="M45" s="157"/>
      <c r="N45" s="135"/>
      <c r="O45" s="131" t="s">
        <v>288</v>
      </c>
      <c r="P45" s="158" t="s">
        <v>289</v>
      </c>
      <c r="Q45" s="129">
        <f>ROUNDUP(R45*1.05,0)</f>
        <v>104</v>
      </c>
      <c r="R45" s="129">
        <v>99</v>
      </c>
      <c r="S45" s="210"/>
    </row>
    <row r="46" spans="1:19" s="108" customFormat="1" ht="36.75" customHeight="1">
      <c r="A46" s="107"/>
      <c r="B46" s="132" t="s">
        <v>225</v>
      </c>
      <c r="C46" s="132" t="s">
        <v>215</v>
      </c>
      <c r="D46" s="131" t="s">
        <v>287</v>
      </c>
      <c r="E46" s="131" t="s">
        <v>280</v>
      </c>
      <c r="F46" s="134" t="s">
        <v>94</v>
      </c>
      <c r="G46" s="134" t="s">
        <v>95</v>
      </c>
      <c r="H46" s="134" t="s">
        <v>96</v>
      </c>
      <c r="I46" s="134"/>
      <c r="J46" s="135" t="s">
        <v>155</v>
      </c>
      <c r="K46" s="135" t="s">
        <v>165</v>
      </c>
      <c r="L46" s="135"/>
      <c r="M46" s="157"/>
      <c r="N46" s="135"/>
      <c r="O46" s="131" t="s">
        <v>288</v>
      </c>
      <c r="P46" s="158" t="s">
        <v>289</v>
      </c>
      <c r="Q46" s="129">
        <f t="shared" si="2"/>
        <v>65</v>
      </c>
      <c r="R46" s="129">
        <v>60</v>
      </c>
      <c r="S46" s="210"/>
    </row>
    <row r="47" spans="1:19" s="108" customFormat="1" ht="36.75" customHeight="1">
      <c r="A47" s="107"/>
      <c r="B47" s="132" t="s">
        <v>228</v>
      </c>
      <c r="C47" s="132" t="s">
        <v>215</v>
      </c>
      <c r="D47" s="131" t="s">
        <v>287</v>
      </c>
      <c r="E47" s="131" t="s">
        <v>280</v>
      </c>
      <c r="F47" s="134" t="s">
        <v>94</v>
      </c>
      <c r="G47" s="134" t="s">
        <v>95</v>
      </c>
      <c r="H47" s="134" t="s">
        <v>96</v>
      </c>
      <c r="I47" s="134"/>
      <c r="J47" s="135" t="s">
        <v>155</v>
      </c>
      <c r="K47" s="135" t="s">
        <v>165</v>
      </c>
      <c r="L47" s="135"/>
      <c r="M47" s="157"/>
      <c r="N47" s="135"/>
      <c r="O47" s="131" t="s">
        <v>288</v>
      </c>
      <c r="P47" s="158" t="s">
        <v>289</v>
      </c>
      <c r="Q47" s="129">
        <f t="shared" si="2"/>
        <v>13</v>
      </c>
      <c r="R47" s="129">
        <v>12</v>
      </c>
      <c r="S47" s="211"/>
    </row>
    <row r="48" spans="1:19" s="108" customFormat="1" ht="36.75" customHeight="1">
      <c r="A48" s="107"/>
      <c r="B48" s="132" t="s">
        <v>220</v>
      </c>
      <c r="C48" s="132" t="s">
        <v>231</v>
      </c>
      <c r="D48" s="131" t="s">
        <v>290</v>
      </c>
      <c r="E48" s="131" t="s">
        <v>280</v>
      </c>
      <c r="F48" s="134" t="s">
        <v>94</v>
      </c>
      <c r="G48" s="134" t="s">
        <v>95</v>
      </c>
      <c r="H48" s="134" t="s">
        <v>96</v>
      </c>
      <c r="I48" s="134"/>
      <c r="J48" s="135" t="s">
        <v>155</v>
      </c>
      <c r="K48" s="135" t="s">
        <v>165</v>
      </c>
      <c r="L48" s="135"/>
      <c r="M48" s="157"/>
      <c r="N48" s="135"/>
      <c r="O48" s="131" t="s">
        <v>288</v>
      </c>
      <c r="P48" s="160">
        <v>112317</v>
      </c>
      <c r="Q48" s="129">
        <f>ROUNDUP(R48*1.05,0)</f>
        <v>174</v>
      </c>
      <c r="R48" s="129">
        <v>165</v>
      </c>
      <c r="S48" s="212"/>
    </row>
    <row r="49" spans="1:19" s="108" customFormat="1" ht="36.75" customHeight="1">
      <c r="A49" s="107"/>
      <c r="B49" s="132" t="s">
        <v>136</v>
      </c>
      <c r="C49" s="132" t="s">
        <v>231</v>
      </c>
      <c r="D49" s="131" t="s">
        <v>290</v>
      </c>
      <c r="E49" s="131" t="s">
        <v>280</v>
      </c>
      <c r="F49" s="134" t="s">
        <v>94</v>
      </c>
      <c r="G49" s="134" t="s">
        <v>95</v>
      </c>
      <c r="H49" s="134" t="s">
        <v>96</v>
      </c>
      <c r="I49" s="134"/>
      <c r="J49" s="135" t="s">
        <v>155</v>
      </c>
      <c r="K49" s="135" t="s">
        <v>165</v>
      </c>
      <c r="L49" s="135"/>
      <c r="M49" s="157"/>
      <c r="N49" s="135"/>
      <c r="O49" s="131" t="s">
        <v>288</v>
      </c>
      <c r="P49" s="160">
        <v>112317</v>
      </c>
      <c r="Q49" s="129">
        <f t="shared" ref="Q49:Q50" si="4">ROUNDUP(R49*1.05,0)</f>
        <v>248</v>
      </c>
      <c r="R49" s="129">
        <v>236</v>
      </c>
      <c r="S49" s="212"/>
    </row>
    <row r="50" spans="1:19" s="108" customFormat="1" ht="36.75" customHeight="1">
      <c r="A50" s="107"/>
      <c r="B50" s="132" t="s">
        <v>223</v>
      </c>
      <c r="C50" s="132" t="s">
        <v>231</v>
      </c>
      <c r="D50" s="131" t="s">
        <v>290</v>
      </c>
      <c r="E50" s="131" t="s">
        <v>280</v>
      </c>
      <c r="F50" s="134" t="s">
        <v>94</v>
      </c>
      <c r="G50" s="134" t="s">
        <v>95</v>
      </c>
      <c r="H50" s="134" t="s">
        <v>96</v>
      </c>
      <c r="I50" s="134"/>
      <c r="J50" s="135" t="s">
        <v>155</v>
      </c>
      <c r="K50" s="135" t="s">
        <v>165</v>
      </c>
      <c r="L50" s="135"/>
      <c r="M50" s="157"/>
      <c r="N50" s="135"/>
      <c r="O50" s="131" t="s">
        <v>288</v>
      </c>
      <c r="P50" s="160">
        <v>112317</v>
      </c>
      <c r="Q50" s="129">
        <f t="shared" si="4"/>
        <v>156</v>
      </c>
      <c r="R50" s="129">
        <v>148</v>
      </c>
      <c r="S50" s="212"/>
    </row>
    <row r="51" spans="1:19" s="108" customFormat="1" ht="36.75" customHeight="1">
      <c r="A51" s="107"/>
      <c r="B51" s="132" t="s">
        <v>225</v>
      </c>
      <c r="C51" s="132" t="s">
        <v>231</v>
      </c>
      <c r="D51" s="131" t="s">
        <v>290</v>
      </c>
      <c r="E51" s="131" t="s">
        <v>280</v>
      </c>
      <c r="F51" s="134" t="s">
        <v>94</v>
      </c>
      <c r="G51" s="134" t="s">
        <v>95</v>
      </c>
      <c r="H51" s="134" t="s">
        <v>96</v>
      </c>
      <c r="I51" s="134"/>
      <c r="J51" s="135" t="s">
        <v>155</v>
      </c>
      <c r="K51" s="135" t="s">
        <v>165</v>
      </c>
      <c r="L51" s="135"/>
      <c r="M51" s="157"/>
      <c r="N51" s="135"/>
      <c r="O51" s="131" t="s">
        <v>288</v>
      </c>
      <c r="P51" s="160">
        <v>112317</v>
      </c>
      <c r="Q51" s="129">
        <f t="shared" si="2"/>
        <v>76</v>
      </c>
      <c r="R51" s="129">
        <v>70</v>
      </c>
      <c r="S51" s="212"/>
    </row>
    <row r="52" spans="1:19" s="108" customFormat="1" ht="36.75" customHeight="1">
      <c r="A52" s="107"/>
      <c r="B52" s="132" t="s">
        <v>228</v>
      </c>
      <c r="C52" s="132" t="s">
        <v>231</v>
      </c>
      <c r="D52" s="131" t="s">
        <v>290</v>
      </c>
      <c r="E52" s="131" t="s">
        <v>280</v>
      </c>
      <c r="F52" s="134" t="s">
        <v>94</v>
      </c>
      <c r="G52" s="134" t="s">
        <v>95</v>
      </c>
      <c r="H52" s="134" t="s">
        <v>96</v>
      </c>
      <c r="I52" s="134"/>
      <c r="J52" s="135" t="s">
        <v>155</v>
      </c>
      <c r="K52" s="135" t="s">
        <v>165</v>
      </c>
      <c r="L52" s="135"/>
      <c r="M52" s="157"/>
      <c r="N52" s="135"/>
      <c r="O52" s="131" t="s">
        <v>288</v>
      </c>
      <c r="P52" s="160">
        <v>112317</v>
      </c>
      <c r="Q52" s="129">
        <f t="shared" si="2"/>
        <v>21</v>
      </c>
      <c r="R52" s="129">
        <v>19</v>
      </c>
      <c r="S52" s="212"/>
    </row>
    <row r="53" spans="1:19" s="108" customFormat="1" ht="36.75" customHeight="1">
      <c r="A53" s="107"/>
      <c r="B53" s="132" t="s">
        <v>220</v>
      </c>
      <c r="C53" s="132" t="s">
        <v>231</v>
      </c>
      <c r="D53" s="131" t="s">
        <v>290</v>
      </c>
      <c r="E53" s="131" t="s">
        <v>280</v>
      </c>
      <c r="F53" s="134" t="s">
        <v>94</v>
      </c>
      <c r="G53" s="134" t="s">
        <v>95</v>
      </c>
      <c r="H53" s="134" t="s">
        <v>96</v>
      </c>
      <c r="I53" s="134"/>
      <c r="J53" s="135" t="s">
        <v>155</v>
      </c>
      <c r="K53" s="135" t="s">
        <v>165</v>
      </c>
      <c r="L53" s="135"/>
      <c r="M53" s="157"/>
      <c r="N53" s="135"/>
      <c r="O53" s="131" t="s">
        <v>288</v>
      </c>
      <c r="P53" s="160" t="s">
        <v>291</v>
      </c>
      <c r="Q53" s="129">
        <f>ROUNDUP(R53*1.05,0)</f>
        <v>334</v>
      </c>
      <c r="R53" s="129">
        <v>318</v>
      </c>
    </row>
    <row r="54" spans="1:19" s="108" customFormat="1" ht="36.75" customHeight="1">
      <c r="A54" s="107"/>
      <c r="B54" s="132" t="s">
        <v>136</v>
      </c>
      <c r="C54" s="132" t="s">
        <v>231</v>
      </c>
      <c r="D54" s="131" t="s">
        <v>290</v>
      </c>
      <c r="E54" s="131" t="s">
        <v>280</v>
      </c>
      <c r="F54" s="134" t="s">
        <v>94</v>
      </c>
      <c r="G54" s="134" t="s">
        <v>95</v>
      </c>
      <c r="H54" s="134" t="s">
        <v>96</v>
      </c>
      <c r="I54" s="134"/>
      <c r="J54" s="135" t="s">
        <v>155</v>
      </c>
      <c r="K54" s="135" t="s">
        <v>165</v>
      </c>
      <c r="L54" s="135"/>
      <c r="M54" s="157"/>
      <c r="N54" s="135"/>
      <c r="O54" s="131" t="s">
        <v>288</v>
      </c>
      <c r="P54" s="160" t="s">
        <v>291</v>
      </c>
      <c r="Q54" s="129">
        <f t="shared" ref="Q54:Q56" si="5">ROUNDUP(R54*1.05,0)</f>
        <v>518</v>
      </c>
      <c r="R54" s="129">
        <v>493</v>
      </c>
    </row>
    <row r="55" spans="1:19" s="108" customFormat="1" ht="36.75" customHeight="1">
      <c r="A55" s="107"/>
      <c r="B55" s="132" t="s">
        <v>223</v>
      </c>
      <c r="C55" s="132" t="s">
        <v>231</v>
      </c>
      <c r="D55" s="131" t="s">
        <v>290</v>
      </c>
      <c r="E55" s="131" t="s">
        <v>280</v>
      </c>
      <c r="F55" s="134" t="s">
        <v>94</v>
      </c>
      <c r="G55" s="134" t="s">
        <v>95</v>
      </c>
      <c r="H55" s="134" t="s">
        <v>96</v>
      </c>
      <c r="I55" s="134"/>
      <c r="J55" s="135" t="s">
        <v>155</v>
      </c>
      <c r="K55" s="135" t="s">
        <v>165</v>
      </c>
      <c r="L55" s="135"/>
      <c r="M55" s="157"/>
      <c r="N55" s="135"/>
      <c r="O55" s="131" t="s">
        <v>288</v>
      </c>
      <c r="P55" s="160" t="s">
        <v>291</v>
      </c>
      <c r="Q55" s="129">
        <f t="shared" si="5"/>
        <v>336</v>
      </c>
      <c r="R55" s="129">
        <v>320</v>
      </c>
    </row>
    <row r="56" spans="1:19" s="108" customFormat="1" ht="36.75" customHeight="1">
      <c r="A56" s="107"/>
      <c r="B56" s="132" t="s">
        <v>225</v>
      </c>
      <c r="C56" s="132" t="s">
        <v>231</v>
      </c>
      <c r="D56" s="131" t="s">
        <v>290</v>
      </c>
      <c r="E56" s="131" t="s">
        <v>280</v>
      </c>
      <c r="F56" s="134" t="s">
        <v>94</v>
      </c>
      <c r="G56" s="134" t="s">
        <v>95</v>
      </c>
      <c r="H56" s="134" t="s">
        <v>96</v>
      </c>
      <c r="I56" s="134"/>
      <c r="J56" s="135" t="s">
        <v>155</v>
      </c>
      <c r="K56" s="135" t="s">
        <v>165</v>
      </c>
      <c r="L56" s="135"/>
      <c r="M56" s="157"/>
      <c r="N56" s="135"/>
      <c r="O56" s="131" t="s">
        <v>288</v>
      </c>
      <c r="P56" s="160" t="s">
        <v>291</v>
      </c>
      <c r="Q56" s="129">
        <f t="shared" si="5"/>
        <v>199</v>
      </c>
      <c r="R56" s="129">
        <v>189</v>
      </c>
    </row>
    <row r="57" spans="1:19" s="108" customFormat="1" ht="36.75" customHeight="1">
      <c r="A57" s="107"/>
      <c r="B57" s="132" t="s">
        <v>228</v>
      </c>
      <c r="C57" s="132" t="s">
        <v>231</v>
      </c>
      <c r="D57" s="131" t="s">
        <v>290</v>
      </c>
      <c r="E57" s="131" t="s">
        <v>280</v>
      </c>
      <c r="F57" s="134" t="s">
        <v>94</v>
      </c>
      <c r="G57" s="134" t="s">
        <v>95</v>
      </c>
      <c r="H57" s="134" t="s">
        <v>96</v>
      </c>
      <c r="I57" s="134"/>
      <c r="J57" s="135" t="s">
        <v>155</v>
      </c>
      <c r="K57" s="135" t="s">
        <v>165</v>
      </c>
      <c r="L57" s="135"/>
      <c r="M57" s="157"/>
      <c r="N57" s="135"/>
      <c r="O57" s="131" t="s">
        <v>288</v>
      </c>
      <c r="P57" s="160" t="s">
        <v>291</v>
      </c>
      <c r="Q57" s="129">
        <f>ROUNDUP(R57*1.08,0)</f>
        <v>46</v>
      </c>
      <c r="R57" s="129">
        <v>42</v>
      </c>
    </row>
    <row r="58" spans="1:19" s="108" customFormat="1" ht="36.75" customHeight="1">
      <c r="A58" s="107"/>
      <c r="B58" s="132" t="s">
        <v>220</v>
      </c>
      <c r="C58" s="132" t="s">
        <v>215</v>
      </c>
      <c r="D58" s="131" t="s">
        <v>282</v>
      </c>
      <c r="E58" s="131" t="s">
        <v>280</v>
      </c>
      <c r="F58" s="134" t="s">
        <v>94</v>
      </c>
      <c r="G58" s="134" t="s">
        <v>95</v>
      </c>
      <c r="H58" s="134" t="s">
        <v>96</v>
      </c>
      <c r="I58" s="134"/>
      <c r="J58" s="135" t="s">
        <v>97</v>
      </c>
      <c r="K58" s="135" t="s">
        <v>165</v>
      </c>
      <c r="L58" s="135"/>
      <c r="M58" s="157"/>
      <c r="N58" s="135"/>
      <c r="O58" s="131" t="s">
        <v>288</v>
      </c>
      <c r="P58" s="158" t="s">
        <v>283</v>
      </c>
      <c r="Q58" s="129">
        <f>ROUNDUP(R58*1.05,0)</f>
        <v>123</v>
      </c>
      <c r="R58" s="129">
        <v>117</v>
      </c>
    </row>
    <row r="59" spans="1:19" s="108" customFormat="1" ht="36.75" customHeight="1">
      <c r="A59" s="107"/>
      <c r="B59" s="132" t="s">
        <v>136</v>
      </c>
      <c r="C59" s="132" t="s">
        <v>215</v>
      </c>
      <c r="D59" s="131" t="s">
        <v>282</v>
      </c>
      <c r="E59" s="131" t="s">
        <v>280</v>
      </c>
      <c r="F59" s="134" t="s">
        <v>94</v>
      </c>
      <c r="G59" s="134" t="s">
        <v>95</v>
      </c>
      <c r="H59" s="134" t="s">
        <v>96</v>
      </c>
      <c r="I59" s="134"/>
      <c r="J59" s="135" t="s">
        <v>97</v>
      </c>
      <c r="K59" s="135" t="s">
        <v>165</v>
      </c>
      <c r="L59" s="135"/>
      <c r="M59" s="157"/>
      <c r="N59" s="135"/>
      <c r="O59" s="131" t="s">
        <v>288</v>
      </c>
      <c r="P59" s="158" t="s">
        <v>283</v>
      </c>
      <c r="Q59" s="129">
        <f t="shared" ref="Q59:Q60" si="6">ROUNDUP(R59*1.05,0)</f>
        <v>196</v>
      </c>
      <c r="R59" s="129">
        <v>186</v>
      </c>
    </row>
    <row r="60" spans="1:19" s="108" customFormat="1" ht="36.75" customHeight="1">
      <c r="A60" s="107"/>
      <c r="B60" s="132" t="s">
        <v>223</v>
      </c>
      <c r="C60" s="132" t="s">
        <v>215</v>
      </c>
      <c r="D60" s="131" t="s">
        <v>282</v>
      </c>
      <c r="E60" s="131" t="s">
        <v>280</v>
      </c>
      <c r="F60" s="134" t="s">
        <v>94</v>
      </c>
      <c r="G60" s="134" t="s">
        <v>95</v>
      </c>
      <c r="H60" s="134" t="s">
        <v>96</v>
      </c>
      <c r="I60" s="134"/>
      <c r="J60" s="135" t="s">
        <v>97</v>
      </c>
      <c r="K60" s="135" t="s">
        <v>165</v>
      </c>
      <c r="L60" s="135"/>
      <c r="M60" s="157"/>
      <c r="N60" s="135"/>
      <c r="O60" s="131" t="s">
        <v>288</v>
      </c>
      <c r="P60" s="158" t="s">
        <v>283</v>
      </c>
      <c r="Q60" s="129">
        <f t="shared" si="6"/>
        <v>176</v>
      </c>
      <c r="R60" s="129">
        <v>167</v>
      </c>
    </row>
    <row r="61" spans="1:19" s="108" customFormat="1" ht="36.75" customHeight="1">
      <c r="A61" s="107"/>
      <c r="B61" s="132" t="s">
        <v>225</v>
      </c>
      <c r="C61" s="132" t="s">
        <v>215</v>
      </c>
      <c r="D61" s="131" t="s">
        <v>282</v>
      </c>
      <c r="E61" s="131" t="s">
        <v>280</v>
      </c>
      <c r="F61" s="134" t="s">
        <v>94</v>
      </c>
      <c r="G61" s="134" t="s">
        <v>95</v>
      </c>
      <c r="H61" s="134" t="s">
        <v>96</v>
      </c>
      <c r="I61" s="134"/>
      <c r="J61" s="135" t="s">
        <v>97</v>
      </c>
      <c r="K61" s="135" t="s">
        <v>165</v>
      </c>
      <c r="L61" s="135"/>
      <c r="M61" s="157"/>
      <c r="N61" s="135"/>
      <c r="O61" s="131" t="s">
        <v>288</v>
      </c>
      <c r="P61" s="158" t="s">
        <v>283</v>
      </c>
      <c r="Q61" s="129">
        <f t="shared" ref="Q61:Q62" si="7">ROUNDUP(R61*1.08,0)</f>
        <v>77</v>
      </c>
      <c r="R61" s="129">
        <v>71</v>
      </c>
    </row>
    <row r="62" spans="1:19" s="108" customFormat="1" ht="36.75" customHeight="1">
      <c r="A62" s="107"/>
      <c r="B62" s="132" t="s">
        <v>228</v>
      </c>
      <c r="C62" s="132" t="s">
        <v>215</v>
      </c>
      <c r="D62" s="131" t="s">
        <v>282</v>
      </c>
      <c r="E62" s="131" t="s">
        <v>280</v>
      </c>
      <c r="F62" s="134" t="s">
        <v>94</v>
      </c>
      <c r="G62" s="134" t="s">
        <v>95</v>
      </c>
      <c r="H62" s="134" t="s">
        <v>96</v>
      </c>
      <c r="I62" s="134"/>
      <c r="J62" s="135" t="s">
        <v>97</v>
      </c>
      <c r="K62" s="135" t="s">
        <v>165</v>
      </c>
      <c r="L62" s="135"/>
      <c r="M62" s="157"/>
      <c r="N62" s="135"/>
      <c r="O62" s="131" t="s">
        <v>288</v>
      </c>
      <c r="P62" s="158" t="s">
        <v>283</v>
      </c>
      <c r="Q62" s="129">
        <f t="shared" si="7"/>
        <v>18</v>
      </c>
      <c r="R62" s="129">
        <v>16</v>
      </c>
    </row>
    <row r="63" spans="1:19" ht="45.75" customHeight="1">
      <c r="A63" s="88"/>
      <c r="B63" s="188" t="s">
        <v>256</v>
      </c>
      <c r="C63" s="189"/>
      <c r="D63" s="189"/>
      <c r="E63" s="189"/>
      <c r="F63" s="95"/>
      <c r="G63" s="95"/>
      <c r="H63" s="95"/>
      <c r="I63" s="95"/>
      <c r="J63" s="95"/>
      <c r="K63" s="95"/>
      <c r="L63" s="95"/>
      <c r="M63" s="88"/>
      <c r="Q63" s="214">
        <f>SUM(Q26:Q62)</f>
        <v>7556</v>
      </c>
      <c r="R63" s="213">
        <f>SUM(R26:R62)</f>
        <v>7168</v>
      </c>
    </row>
    <row r="64" spans="1:19" ht="30.75" customHeight="1">
      <c r="A64" s="88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88"/>
    </row>
    <row r="65" spans="1:13" ht="15.5">
      <c r="A65" s="109"/>
      <c r="B65" s="110"/>
      <c r="C65" s="109"/>
      <c r="D65" s="88" t="s">
        <v>100</v>
      </c>
      <c r="E65" s="88"/>
      <c r="F65" s="88"/>
      <c r="G65" s="88"/>
      <c r="H65" s="88"/>
      <c r="I65" s="88"/>
      <c r="J65" s="88"/>
      <c r="K65" s="88"/>
      <c r="L65" s="88"/>
      <c r="M65" s="111"/>
    </row>
    <row r="66" spans="1:13">
      <c r="A66" s="190" t="s">
        <v>101</v>
      </c>
      <c r="B66" s="190"/>
      <c r="C66" s="95"/>
      <c r="D66" s="181"/>
      <c r="E66" s="181"/>
      <c r="F66" s="181"/>
      <c r="G66" s="181"/>
      <c r="H66" s="181"/>
      <c r="I66" s="181"/>
      <c r="J66" s="181"/>
      <c r="K66" s="181"/>
      <c r="M66" s="88"/>
    </row>
    <row r="67" spans="1:13">
      <c r="A67" s="88"/>
      <c r="B67" s="95"/>
      <c r="C67" s="95"/>
      <c r="D67" s="181"/>
      <c r="E67" s="181"/>
      <c r="F67" s="181"/>
      <c r="G67" s="181"/>
      <c r="H67" s="181"/>
      <c r="I67" s="181"/>
      <c r="J67" s="181"/>
      <c r="K67" s="181"/>
      <c r="M67" s="88"/>
    </row>
    <row r="68" spans="1:13">
      <c r="A68" s="180" t="s">
        <v>102</v>
      </c>
      <c r="B68" s="180"/>
      <c r="C68" s="95"/>
      <c r="D68" s="181"/>
      <c r="E68" s="181"/>
      <c r="F68" s="181"/>
      <c r="G68" s="181"/>
      <c r="H68" s="181"/>
      <c r="I68" s="181"/>
      <c r="J68" s="181"/>
      <c r="K68" s="181"/>
      <c r="M68" s="88"/>
    </row>
    <row r="69" spans="1:13">
      <c r="A69" s="180" t="s">
        <v>103</v>
      </c>
      <c r="B69" s="180"/>
      <c r="C69" s="88"/>
      <c r="D69" s="181"/>
      <c r="E69" s="181"/>
      <c r="F69" s="181"/>
      <c r="G69" s="181"/>
      <c r="H69" s="181"/>
      <c r="I69" s="181"/>
      <c r="J69" s="181"/>
      <c r="K69" s="181"/>
      <c r="M69" s="88"/>
    </row>
    <row r="70" spans="1:13">
      <c r="C70" s="137"/>
      <c r="D70" s="181"/>
      <c r="E70" s="181"/>
      <c r="F70" s="181"/>
      <c r="G70" s="181"/>
      <c r="H70" s="181"/>
      <c r="I70" s="181"/>
      <c r="J70" s="181"/>
      <c r="K70" s="181"/>
      <c r="M70" s="88"/>
    </row>
    <row r="71" spans="1:13">
      <c r="A71" s="179"/>
      <c r="B71" s="179"/>
      <c r="C71" s="137"/>
      <c r="D71" s="181"/>
      <c r="E71" s="181"/>
      <c r="F71" s="181"/>
      <c r="G71" s="181"/>
      <c r="H71" s="181"/>
      <c r="I71" s="181"/>
      <c r="J71" s="181"/>
      <c r="K71" s="181"/>
      <c r="M71" s="88"/>
    </row>
    <row r="72" spans="1:13">
      <c r="A72" s="179"/>
      <c r="B72" s="179"/>
      <c r="C72" s="137"/>
      <c r="D72" s="182"/>
      <c r="E72" s="182"/>
      <c r="F72" s="182"/>
      <c r="G72" s="182"/>
      <c r="H72" s="182"/>
      <c r="I72" s="182"/>
      <c r="J72" s="182"/>
      <c r="K72" s="182"/>
      <c r="M72" s="88"/>
    </row>
    <row r="73" spans="1:13">
      <c r="A73" s="179"/>
      <c r="B73" s="179"/>
      <c r="C73" s="137"/>
      <c r="D73" s="88" t="s">
        <v>104</v>
      </c>
      <c r="E73" s="88"/>
      <c r="F73" s="88"/>
      <c r="G73" s="88"/>
      <c r="H73" s="88"/>
      <c r="I73" s="88"/>
      <c r="J73" s="88"/>
      <c r="K73" s="112"/>
      <c r="L73" s="112"/>
      <c r="M73" s="88"/>
    </row>
    <row r="74" spans="1:13">
      <c r="A74" s="113"/>
      <c r="B74" s="137"/>
      <c r="C74" s="137"/>
      <c r="D74" s="137"/>
      <c r="M74" s="88"/>
    </row>
    <row r="75" spans="1:13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</row>
    <row r="76" spans="1:13" ht="15" thickBo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</row>
  </sheetData>
  <autoFilter ref="A25:Q63" xr:uid="{00000000-0001-0000-0100-000000000000}"/>
  <mergeCells count="45">
    <mergeCell ref="K9:L9"/>
    <mergeCell ref="B24:C24"/>
    <mergeCell ref="C3:E3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  <mergeCell ref="B12:C12"/>
    <mergeCell ref="E12:L12"/>
    <mergeCell ref="B13:C13"/>
    <mergeCell ref="E13:L13"/>
    <mergeCell ref="B14:C14"/>
    <mergeCell ref="E14:L14"/>
    <mergeCell ref="D20:D21"/>
    <mergeCell ref="F24:N24"/>
    <mergeCell ref="B63:E63"/>
    <mergeCell ref="A66:B66"/>
    <mergeCell ref="D66:K66"/>
    <mergeCell ref="B15:C15"/>
    <mergeCell ref="E15:L15"/>
    <mergeCell ref="B16:C16"/>
    <mergeCell ref="E16:L16"/>
    <mergeCell ref="E17:L17"/>
    <mergeCell ref="A73:B73"/>
    <mergeCell ref="A69:B69"/>
    <mergeCell ref="D69:K69"/>
    <mergeCell ref="D70:K70"/>
    <mergeCell ref="A71:B71"/>
    <mergeCell ref="D71:K71"/>
    <mergeCell ref="A72:B72"/>
    <mergeCell ref="D72:K72"/>
    <mergeCell ref="A68:B68"/>
    <mergeCell ref="D68:K68"/>
    <mergeCell ref="D67:K67"/>
    <mergeCell ref="S37:S42"/>
    <mergeCell ref="S43:S47"/>
  </mergeCells>
  <phoneticPr fontId="46" type="noConversion"/>
  <dataValidations count="2">
    <dataValidation allowBlank="1" sqref="D58:E62 B48:B62 O58:R62 O26:O47 Q26:Q57" xr:uid="{00000000-0002-0000-0100-000001000000}"/>
    <dataValidation type="list" allowBlank="1" sqref="C58:C62" xr:uid="{00000000-0002-0000-0100-000000000000}">
      <formula1>Categories</formula1>
    </dataValidation>
  </dataValidations>
  <pageMargins left="0.25" right="0.25" top="0.75" bottom="0.75" header="0.3" footer="0.3"/>
  <pageSetup paperSize="9" scale="33" fitToHeight="0" orientation="landscape" r:id="rId1"/>
  <rowBreaks count="1" manualBreakCount="1">
    <brk id="36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topLeftCell="A14" zoomScale="48" zoomScaleNormal="48" workbookViewId="0">
      <selection activeCell="C20" sqref="C20"/>
    </sheetView>
  </sheetViews>
  <sheetFormatPr defaultColWidth="9.36328125" defaultRowHeight="14.5"/>
  <cols>
    <col min="1" max="1" width="8.36328125" bestFit="1" customWidth="1"/>
    <col min="2" max="2" width="26" customWidth="1"/>
    <col min="3" max="3" width="30.54296875" customWidth="1"/>
    <col min="4" max="4" width="28.6328125" customWidth="1"/>
    <col min="5" max="5" width="33.6328125" customWidth="1"/>
    <col min="6" max="6" width="25.6328125" customWidth="1"/>
    <col min="7" max="7" width="25.36328125" bestFit="1" customWidth="1"/>
    <col min="8" max="8" width="23.453125" customWidth="1"/>
    <col min="9" max="9" width="28.6328125" customWidth="1"/>
    <col min="10" max="10" width="33.6328125" customWidth="1"/>
    <col min="11" max="11" width="23.6328125" customWidth="1"/>
    <col min="12" max="12" width="26.6328125" customWidth="1"/>
    <col min="13" max="13" width="16.6328125" customWidth="1"/>
    <col min="14" max="14" width="16.36328125" customWidth="1"/>
  </cols>
  <sheetData>
    <row r="1" spans="1:13" ht="19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20.5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ht="20.5" thickBot="1">
      <c r="A3" s="88"/>
      <c r="B3" s="88"/>
      <c r="C3" s="192" t="s">
        <v>71</v>
      </c>
      <c r="D3" s="193"/>
      <c r="E3" s="194"/>
      <c r="F3" s="90"/>
      <c r="G3" s="90"/>
      <c r="H3" s="90"/>
      <c r="I3" s="90"/>
      <c r="J3" s="90"/>
      <c r="K3" s="90"/>
      <c r="L3" s="90"/>
      <c r="M3" s="89"/>
    </row>
    <row r="4" spans="1:13" ht="20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ht="20">
      <c r="A5" s="88"/>
      <c r="B5" s="91"/>
      <c r="C5" s="91"/>
      <c r="D5" s="88"/>
      <c r="E5" s="92"/>
      <c r="F5" s="92"/>
      <c r="G5" s="92"/>
      <c r="H5" s="92"/>
      <c r="I5" s="92"/>
      <c r="J5" s="92"/>
      <c r="K5" s="92"/>
      <c r="L5" s="92"/>
      <c r="M5" s="92"/>
    </row>
    <row r="6" spans="1:13">
      <c r="A6" s="88" t="s">
        <v>72</v>
      </c>
      <c r="B6" s="127"/>
      <c r="C6" s="91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>
      <c r="A7" s="88" t="s">
        <v>73</v>
      </c>
      <c r="B7" s="93"/>
      <c r="C7" s="94"/>
      <c r="D7" s="95"/>
      <c r="E7" s="94"/>
      <c r="F7" s="94"/>
      <c r="G7" s="94"/>
      <c r="H7" s="94"/>
      <c r="I7" s="94"/>
      <c r="J7" s="94"/>
      <c r="K7" s="94"/>
      <c r="L7" s="94"/>
      <c r="M7" s="88"/>
    </row>
    <row r="8" spans="1:13">
      <c r="A8" s="88"/>
      <c r="B8" s="91"/>
      <c r="C8" s="91"/>
      <c r="D8" s="88"/>
      <c r="E8" s="91"/>
      <c r="F8" s="91"/>
      <c r="G8" s="91"/>
      <c r="H8" s="91"/>
      <c r="I8" s="91"/>
      <c r="J8" s="91"/>
      <c r="K8" s="91"/>
      <c r="L8" s="91"/>
      <c r="M8" s="88"/>
    </row>
    <row r="9" spans="1:13">
      <c r="A9" s="88" t="s">
        <v>74</v>
      </c>
      <c r="B9" s="183"/>
      <c r="C9" s="183"/>
      <c r="D9" s="96" t="s">
        <v>75</v>
      </c>
      <c r="E9" s="183"/>
      <c r="F9" s="183"/>
      <c r="G9" s="183"/>
      <c r="H9" s="183"/>
      <c r="I9" s="183"/>
      <c r="J9" s="183"/>
      <c r="K9" s="183"/>
      <c r="L9" s="183"/>
      <c r="M9" s="88"/>
    </row>
    <row r="10" spans="1:13">
      <c r="A10" s="88"/>
      <c r="B10" s="183"/>
      <c r="C10" s="183"/>
      <c r="D10" s="97"/>
      <c r="E10" s="183"/>
      <c r="F10" s="183"/>
      <c r="G10" s="183"/>
      <c r="H10" s="183"/>
      <c r="I10" s="183"/>
      <c r="J10" s="183"/>
      <c r="K10" s="183"/>
      <c r="L10" s="183"/>
      <c r="M10" s="88"/>
    </row>
    <row r="11" spans="1:13">
      <c r="A11" s="88"/>
      <c r="B11" s="183"/>
      <c r="C11" s="183"/>
      <c r="D11" s="96"/>
      <c r="E11" s="183"/>
      <c r="F11" s="183"/>
      <c r="G11" s="183"/>
      <c r="H11" s="183"/>
      <c r="I11" s="183"/>
      <c r="J11" s="183"/>
      <c r="K11" s="183"/>
      <c r="L11" s="183"/>
      <c r="M11" s="88"/>
    </row>
    <row r="12" spans="1:13">
      <c r="A12" s="88"/>
      <c r="B12" s="183"/>
      <c r="C12" s="183"/>
      <c r="D12" s="88"/>
      <c r="E12" s="181"/>
      <c r="F12" s="181"/>
      <c r="G12" s="181"/>
      <c r="H12" s="181"/>
      <c r="I12" s="181"/>
      <c r="J12" s="181"/>
      <c r="K12" s="181"/>
      <c r="L12" s="181"/>
      <c r="M12" s="88"/>
    </row>
    <row r="13" spans="1:13">
      <c r="A13" s="88" t="s">
        <v>76</v>
      </c>
      <c r="B13" s="183"/>
      <c r="C13" s="183"/>
      <c r="D13" s="96" t="s">
        <v>76</v>
      </c>
      <c r="E13" s="181"/>
      <c r="F13" s="181"/>
      <c r="G13" s="181"/>
      <c r="H13" s="181"/>
      <c r="I13" s="181"/>
      <c r="J13" s="181"/>
      <c r="K13" s="181"/>
      <c r="L13" s="181"/>
      <c r="M13" s="88"/>
    </row>
    <row r="14" spans="1:13">
      <c r="A14" s="88" t="s">
        <v>77</v>
      </c>
      <c r="B14" s="183"/>
      <c r="C14" s="183"/>
      <c r="D14" s="96" t="s">
        <v>77</v>
      </c>
      <c r="E14" s="184"/>
      <c r="F14" s="184"/>
      <c r="G14" s="184"/>
      <c r="H14" s="184"/>
      <c r="I14" s="184"/>
      <c r="J14" s="184"/>
      <c r="K14" s="184"/>
      <c r="L14" s="184"/>
      <c r="M14" s="88"/>
    </row>
    <row r="15" spans="1:13">
      <c r="A15" s="88" t="s">
        <v>78</v>
      </c>
      <c r="B15" s="183"/>
      <c r="C15" s="183"/>
      <c r="D15" s="96" t="s">
        <v>78</v>
      </c>
      <c r="E15" s="184"/>
      <c r="F15" s="184"/>
      <c r="G15" s="184"/>
      <c r="H15" s="184"/>
      <c r="I15" s="184"/>
      <c r="J15" s="184"/>
      <c r="K15" s="184"/>
      <c r="L15" s="184"/>
      <c r="M15" s="88"/>
    </row>
    <row r="16" spans="1:13">
      <c r="A16" s="88" t="s">
        <v>79</v>
      </c>
      <c r="B16" s="183"/>
      <c r="C16" s="183"/>
      <c r="D16" s="96" t="s">
        <v>79</v>
      </c>
      <c r="E16" s="184"/>
      <c r="F16" s="184"/>
      <c r="G16" s="184"/>
      <c r="H16" s="184"/>
      <c r="I16" s="184"/>
      <c r="J16" s="184"/>
      <c r="K16" s="184"/>
      <c r="L16" s="184"/>
      <c r="M16" s="88"/>
    </row>
    <row r="17" spans="1:13" ht="15" thickBot="1">
      <c r="A17" s="88"/>
      <c r="B17" s="95"/>
      <c r="C17" s="95"/>
      <c r="D17" s="88"/>
      <c r="E17" s="179"/>
      <c r="F17" s="179"/>
      <c r="G17" s="179"/>
      <c r="H17" s="179"/>
      <c r="I17" s="179"/>
      <c r="J17" s="179"/>
      <c r="K17" s="179"/>
      <c r="L17" s="179"/>
      <c r="M17" s="88"/>
    </row>
    <row r="18" spans="1:13" ht="18.5" thickBot="1">
      <c r="B18" s="98" t="s">
        <v>80</v>
      </c>
      <c r="C18" s="99"/>
      <c r="D18" s="95"/>
      <c r="E18" s="95"/>
      <c r="F18" s="95"/>
      <c r="G18" s="95"/>
      <c r="H18" s="95"/>
      <c r="I18" s="95"/>
      <c r="J18" s="95"/>
      <c r="K18" s="95"/>
      <c r="L18" s="95"/>
      <c r="M18" s="88"/>
    </row>
    <row r="19" spans="1:13" ht="18">
      <c r="B19" s="100" t="s">
        <v>81</v>
      </c>
      <c r="C19" s="100" t="s">
        <v>82</v>
      </c>
      <c r="D19" s="100"/>
      <c r="M19" s="101"/>
    </row>
    <row r="20" spans="1:13" ht="77.25" customHeight="1">
      <c r="B20" s="128" t="s">
        <v>250</v>
      </c>
      <c r="C20" s="102" t="s">
        <v>251</v>
      </c>
      <c r="D20" s="142"/>
      <c r="H20" s="103" t="s">
        <v>84</v>
      </c>
      <c r="M20" s="104"/>
    </row>
    <row r="21" spans="1:13" ht="78.75" customHeight="1">
      <c r="B21" s="139"/>
      <c r="C21" s="140"/>
      <c r="D21" s="141"/>
      <c r="H21" s="103" t="s">
        <v>247</v>
      </c>
      <c r="M21" s="104"/>
    </row>
    <row r="22" spans="1:13" ht="16.5" customHeight="1">
      <c r="A22" s="88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88"/>
    </row>
    <row r="23" spans="1:13" ht="30.75" customHeight="1">
      <c r="A23" s="88"/>
      <c r="B23" s="95"/>
      <c r="C23" s="95"/>
      <c r="D23" s="95"/>
      <c r="E23" s="143"/>
      <c r="F23" s="195" t="s">
        <v>254</v>
      </c>
      <c r="G23" s="195"/>
      <c r="H23" s="195"/>
      <c r="I23" s="195"/>
      <c r="J23" s="195"/>
      <c r="K23" s="195"/>
      <c r="L23" s="138"/>
      <c r="M23" s="88"/>
    </row>
    <row r="24" spans="1:13" ht="72" customHeight="1">
      <c r="A24" s="105"/>
      <c r="B24" s="136" t="s">
        <v>255</v>
      </c>
      <c r="C24" s="136" t="s">
        <v>260</v>
      </c>
      <c r="D24" s="136" t="s">
        <v>252</v>
      </c>
      <c r="E24" s="136" t="s">
        <v>253</v>
      </c>
      <c r="F24" s="133" t="s">
        <v>86</v>
      </c>
      <c r="G24" s="133" t="s">
        <v>87</v>
      </c>
      <c r="H24" s="133" t="s">
        <v>88</v>
      </c>
      <c r="I24" s="133" t="s">
        <v>89</v>
      </c>
      <c r="J24" s="133" t="s">
        <v>90</v>
      </c>
      <c r="K24" s="133" t="s">
        <v>91</v>
      </c>
      <c r="L24" s="106" t="s">
        <v>93</v>
      </c>
    </row>
    <row r="25" spans="1:13" s="108" customFormat="1" ht="36.75" customHeight="1">
      <c r="A25" s="107">
        <v>1</v>
      </c>
      <c r="B25" s="132"/>
      <c r="C25" s="132"/>
      <c r="D25" s="131"/>
      <c r="E25" s="131"/>
      <c r="F25" s="134"/>
      <c r="G25" s="134"/>
      <c r="H25" s="134"/>
      <c r="I25" s="134"/>
      <c r="J25" s="134"/>
      <c r="K25" s="134"/>
      <c r="L25" s="129"/>
    </row>
    <row r="26" spans="1:13" s="108" customFormat="1" ht="36.75" customHeight="1">
      <c r="A26" s="107">
        <v>2</v>
      </c>
      <c r="B26" s="132"/>
      <c r="C26" s="132"/>
      <c r="D26" s="131"/>
      <c r="E26" s="131"/>
      <c r="F26" s="134"/>
      <c r="G26" s="134"/>
      <c r="H26" s="134"/>
      <c r="I26" s="135"/>
      <c r="J26" s="135"/>
      <c r="K26" s="134"/>
      <c r="L26" s="129"/>
    </row>
    <row r="27" spans="1:13" s="108" customFormat="1" ht="36.75" customHeight="1">
      <c r="A27" s="107">
        <v>3</v>
      </c>
      <c r="B27" s="132"/>
      <c r="C27" s="132"/>
      <c r="D27" s="131"/>
      <c r="E27" s="131"/>
      <c r="F27" s="134"/>
      <c r="G27" s="134"/>
      <c r="H27" s="134"/>
      <c r="I27" s="134"/>
      <c r="J27" s="134"/>
      <c r="K27" s="134"/>
      <c r="L27" s="129"/>
    </row>
    <row r="28" spans="1:13" s="108" customFormat="1" ht="36.75" customHeight="1">
      <c r="A28" s="107">
        <v>4</v>
      </c>
      <c r="B28" s="132"/>
      <c r="C28" s="132"/>
      <c r="D28" s="131"/>
      <c r="E28" s="131"/>
      <c r="F28" s="134"/>
      <c r="G28" s="134"/>
      <c r="H28" s="134"/>
      <c r="I28" s="135"/>
      <c r="J28" s="135"/>
      <c r="K28" s="134"/>
      <c r="L28" s="129"/>
    </row>
    <row r="29" spans="1:13" s="108" customFormat="1" ht="36.75" customHeight="1">
      <c r="A29" s="107">
        <v>5</v>
      </c>
      <c r="B29" s="132"/>
      <c r="C29" s="132"/>
      <c r="D29" s="131"/>
      <c r="E29" s="131"/>
      <c r="F29" s="134"/>
      <c r="G29" s="134"/>
      <c r="H29" s="134"/>
      <c r="I29" s="135"/>
      <c r="J29" s="135"/>
      <c r="K29" s="134"/>
      <c r="L29" s="129"/>
    </row>
    <row r="30" spans="1:13" s="108" customFormat="1" ht="36.75" customHeight="1">
      <c r="A30" s="107">
        <v>6</v>
      </c>
      <c r="B30" s="132"/>
      <c r="C30" s="132"/>
      <c r="D30" s="131"/>
      <c r="E30" s="131"/>
      <c r="F30" s="134"/>
      <c r="G30" s="134"/>
      <c r="H30" s="134"/>
      <c r="I30" s="135"/>
      <c r="J30" s="135"/>
      <c r="K30" s="134"/>
      <c r="L30" s="129"/>
    </row>
    <row r="31" spans="1:13" s="108" customFormat="1" ht="36.75" customHeight="1">
      <c r="A31" s="107">
        <v>7</v>
      </c>
      <c r="B31" s="132"/>
      <c r="C31" s="132"/>
      <c r="D31" s="131"/>
      <c r="E31" s="131"/>
      <c r="F31" s="134"/>
      <c r="G31" s="134"/>
      <c r="H31" s="134"/>
      <c r="I31" s="135"/>
      <c r="J31" s="135"/>
      <c r="K31" s="134"/>
      <c r="L31" s="129"/>
    </row>
    <row r="32" spans="1:13" ht="51" customHeight="1">
      <c r="A32" s="88"/>
      <c r="B32" s="188" t="s">
        <v>256</v>
      </c>
      <c r="C32" s="189"/>
      <c r="D32" s="189"/>
      <c r="E32" s="189"/>
      <c r="F32" s="95"/>
      <c r="G32" s="95"/>
      <c r="H32" s="95"/>
      <c r="I32" s="95"/>
      <c r="J32" s="95"/>
      <c r="K32" s="95"/>
      <c r="L32" s="95"/>
      <c r="M32" s="88"/>
    </row>
    <row r="33" spans="1:13" ht="15.5">
      <c r="A33" s="109"/>
      <c r="B33" s="110"/>
      <c r="C33" s="109"/>
      <c r="D33" s="88" t="s">
        <v>100</v>
      </c>
      <c r="E33" s="88"/>
      <c r="F33" s="88"/>
      <c r="G33" s="88"/>
      <c r="H33" s="88"/>
      <c r="I33" s="88"/>
      <c r="J33" s="88"/>
      <c r="K33" s="88"/>
      <c r="L33" s="88"/>
      <c r="M33" s="111"/>
    </row>
    <row r="34" spans="1:13">
      <c r="A34" s="190" t="s">
        <v>101</v>
      </c>
      <c r="B34" s="190"/>
      <c r="C34" s="95"/>
      <c r="D34" s="181"/>
      <c r="E34" s="181"/>
      <c r="F34" s="181"/>
      <c r="G34" s="181"/>
      <c r="H34" s="181"/>
      <c r="I34" s="181"/>
      <c r="J34" s="181"/>
      <c r="K34" s="181"/>
      <c r="M34" s="88"/>
    </row>
    <row r="35" spans="1:13">
      <c r="A35" s="88"/>
      <c r="B35" s="95"/>
      <c r="C35" s="95"/>
      <c r="D35" s="181"/>
      <c r="E35" s="181"/>
      <c r="F35" s="181"/>
      <c r="G35" s="181"/>
      <c r="H35" s="181"/>
      <c r="I35" s="181"/>
      <c r="J35" s="181"/>
      <c r="K35" s="181"/>
      <c r="M35" s="88"/>
    </row>
    <row r="36" spans="1:13">
      <c r="A36" s="180" t="s">
        <v>102</v>
      </c>
      <c r="B36" s="180"/>
      <c r="C36" s="95"/>
      <c r="D36" s="181"/>
      <c r="E36" s="181"/>
      <c r="F36" s="181"/>
      <c r="G36" s="181"/>
      <c r="H36" s="181"/>
      <c r="I36" s="181"/>
      <c r="J36" s="181"/>
      <c r="K36" s="181"/>
      <c r="M36" s="88"/>
    </row>
    <row r="37" spans="1:13">
      <c r="A37" s="180" t="s">
        <v>103</v>
      </c>
      <c r="B37" s="180"/>
      <c r="C37" s="88"/>
      <c r="D37" s="181"/>
      <c r="E37" s="181"/>
      <c r="F37" s="181"/>
      <c r="G37" s="181"/>
      <c r="H37" s="181"/>
      <c r="I37" s="181"/>
      <c r="J37" s="181"/>
      <c r="K37" s="181"/>
      <c r="M37" s="88"/>
    </row>
    <row r="38" spans="1:13">
      <c r="C38" s="137"/>
      <c r="D38" s="181"/>
      <c r="E38" s="181"/>
      <c r="F38" s="181"/>
      <c r="G38" s="181"/>
      <c r="H38" s="181"/>
      <c r="I38" s="181"/>
      <c r="J38" s="181"/>
      <c r="K38" s="181"/>
      <c r="M38" s="88"/>
    </row>
    <row r="39" spans="1:13">
      <c r="A39" s="179"/>
      <c r="B39" s="179"/>
      <c r="C39" s="137"/>
      <c r="D39" s="181"/>
      <c r="E39" s="181"/>
      <c r="F39" s="181"/>
      <c r="G39" s="181"/>
      <c r="H39" s="181"/>
      <c r="I39" s="181"/>
      <c r="J39" s="181"/>
      <c r="K39" s="181"/>
      <c r="M39" s="88"/>
    </row>
    <row r="40" spans="1:13">
      <c r="A40" s="179"/>
      <c r="B40" s="179"/>
      <c r="C40" s="137"/>
      <c r="D40" s="182"/>
      <c r="E40" s="182"/>
      <c r="F40" s="182"/>
      <c r="G40" s="182"/>
      <c r="H40" s="182"/>
      <c r="I40" s="182"/>
      <c r="J40" s="182"/>
      <c r="K40" s="182"/>
      <c r="M40" s="88"/>
    </row>
    <row r="41" spans="1:13">
      <c r="A41" s="179"/>
      <c r="B41" s="179"/>
      <c r="C41" s="137"/>
      <c r="D41" s="88" t="s">
        <v>104</v>
      </c>
      <c r="E41" s="88"/>
      <c r="F41" s="88"/>
      <c r="G41" s="88"/>
      <c r="H41" s="88"/>
      <c r="I41" s="88"/>
      <c r="J41" s="88"/>
      <c r="K41" s="112"/>
      <c r="L41" s="112"/>
      <c r="M41" s="88"/>
    </row>
    <row r="42" spans="1:13">
      <c r="A42" s="113"/>
      <c r="B42" s="137"/>
      <c r="C42" s="137"/>
      <c r="D42" s="137"/>
      <c r="M42" s="88"/>
    </row>
    <row r="43" spans="1:13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</row>
    <row r="44" spans="1:13" ht="15" thickBo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</row>
  </sheetData>
  <mergeCells count="42">
    <mergeCell ref="K9:L9"/>
    <mergeCell ref="C3:E3"/>
    <mergeCell ref="B9:C9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  <mergeCell ref="B12:C12"/>
    <mergeCell ref="E12:L12"/>
    <mergeCell ref="B13:C13"/>
    <mergeCell ref="E13:L13"/>
    <mergeCell ref="B14:C14"/>
    <mergeCell ref="E14:L14"/>
    <mergeCell ref="B15:C15"/>
    <mergeCell ref="E15:L15"/>
    <mergeCell ref="B16:C16"/>
    <mergeCell ref="E16:L16"/>
    <mergeCell ref="E17:L17"/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</mergeCells>
  <phoneticPr fontId="46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pane ySplit="1" topLeftCell="A2" activePane="bottomLeft" state="frozen"/>
      <selection pane="bottomLeft" activeCell="C31" sqref="C31"/>
    </sheetView>
  </sheetViews>
  <sheetFormatPr defaultColWidth="8.6328125" defaultRowHeight="14.5"/>
  <cols>
    <col min="1" max="1" width="8.36328125" bestFit="1" customWidth="1"/>
    <col min="2" max="2" width="15" customWidth="1"/>
    <col min="3" max="3" width="34.36328125" bestFit="1" customWidth="1"/>
    <col min="4" max="4" width="7.6328125" bestFit="1" customWidth="1"/>
    <col min="5" max="5" width="10.6328125" bestFit="1" customWidth="1"/>
    <col min="6" max="6" width="10.36328125" bestFit="1" customWidth="1"/>
  </cols>
  <sheetData>
    <row r="1" spans="1:6">
      <c r="A1" s="115" t="s">
        <v>105</v>
      </c>
      <c r="B1" s="116" t="s">
        <v>106</v>
      </c>
      <c r="C1" s="115" t="s">
        <v>107</v>
      </c>
      <c r="D1" s="117" t="s">
        <v>108</v>
      </c>
      <c r="E1" s="117" t="s">
        <v>109</v>
      </c>
      <c r="F1" s="117" t="s">
        <v>110</v>
      </c>
    </row>
    <row r="2" spans="1:6" ht="26">
      <c r="A2" s="118" t="s">
        <v>111</v>
      </c>
      <c r="B2" s="119" t="s">
        <v>86</v>
      </c>
      <c r="C2" s="119" t="s">
        <v>94</v>
      </c>
      <c r="D2" s="120" t="s">
        <v>112</v>
      </c>
      <c r="E2" s="121" t="s">
        <v>113</v>
      </c>
      <c r="F2" s="122" t="s">
        <v>114</v>
      </c>
    </row>
    <row r="3" spans="1:6" ht="26">
      <c r="A3" s="118" t="s">
        <v>115</v>
      </c>
      <c r="B3" s="119" t="s">
        <v>86</v>
      </c>
      <c r="C3" s="119" t="s">
        <v>116</v>
      </c>
      <c r="D3" s="120" t="s">
        <v>117</v>
      </c>
      <c r="E3" s="121" t="s">
        <v>114</v>
      </c>
      <c r="F3" s="122" t="s">
        <v>118</v>
      </c>
    </row>
    <row r="4" spans="1:6" ht="26">
      <c r="A4" s="118" t="s">
        <v>119</v>
      </c>
      <c r="B4" s="119" t="s">
        <v>86</v>
      </c>
      <c r="C4" s="119" t="s">
        <v>120</v>
      </c>
      <c r="D4" s="120" t="s">
        <v>112</v>
      </c>
      <c r="E4" s="121" t="s">
        <v>121</v>
      </c>
      <c r="F4" s="122" t="s">
        <v>114</v>
      </c>
    </row>
    <row r="5" spans="1:6" ht="26">
      <c r="A5" s="118" t="s">
        <v>122</v>
      </c>
      <c r="B5" s="119" t="s">
        <v>86</v>
      </c>
      <c r="C5" s="119" t="s">
        <v>123</v>
      </c>
      <c r="D5" s="120" t="s">
        <v>124</v>
      </c>
      <c r="E5" s="121" t="s">
        <v>125</v>
      </c>
      <c r="F5" s="122" t="s">
        <v>126</v>
      </c>
    </row>
    <row r="6" spans="1:6" ht="26">
      <c r="A6" s="118" t="s">
        <v>127</v>
      </c>
      <c r="B6" s="119" t="s">
        <v>86</v>
      </c>
      <c r="C6" s="119" t="s">
        <v>128</v>
      </c>
      <c r="D6" s="120" t="s">
        <v>126</v>
      </c>
      <c r="E6" s="121" t="s">
        <v>118</v>
      </c>
      <c r="F6" s="122" t="s">
        <v>129</v>
      </c>
    </row>
    <row r="7" spans="1:6" ht="26">
      <c r="A7" s="118" t="s">
        <v>130</v>
      </c>
      <c r="B7" s="119" t="s">
        <v>86</v>
      </c>
      <c r="C7" s="119" t="s">
        <v>131</v>
      </c>
      <c r="D7" s="120" t="s">
        <v>124</v>
      </c>
      <c r="E7" s="121" t="s">
        <v>132</v>
      </c>
      <c r="F7" s="122" t="s">
        <v>126</v>
      </c>
    </row>
    <row r="8" spans="1:6" ht="26">
      <c r="A8" s="118" t="s">
        <v>133</v>
      </c>
      <c r="B8" s="119" t="s">
        <v>86</v>
      </c>
      <c r="C8" s="119" t="s">
        <v>134</v>
      </c>
      <c r="D8" s="120" t="s">
        <v>135</v>
      </c>
      <c r="E8" s="121" t="s">
        <v>126</v>
      </c>
      <c r="F8" s="122" t="s">
        <v>136</v>
      </c>
    </row>
    <row r="9" spans="1:6" ht="26">
      <c r="A9" s="118" t="s">
        <v>137</v>
      </c>
      <c r="B9" s="119" t="s">
        <v>86</v>
      </c>
      <c r="C9" s="119" t="s">
        <v>138</v>
      </c>
      <c r="D9" s="120" t="s">
        <v>135</v>
      </c>
      <c r="E9" s="121" t="s">
        <v>139</v>
      </c>
      <c r="F9" s="122" t="s">
        <v>136</v>
      </c>
    </row>
    <row r="10" spans="1:6" ht="26">
      <c r="A10" s="118" t="s">
        <v>140</v>
      </c>
      <c r="B10" s="119" t="s">
        <v>86</v>
      </c>
      <c r="C10" s="119" t="s">
        <v>141</v>
      </c>
      <c r="D10" s="120" t="s">
        <v>142</v>
      </c>
      <c r="E10" s="121" t="s">
        <v>143</v>
      </c>
      <c r="F10" s="122" t="s">
        <v>144</v>
      </c>
    </row>
    <row r="11" spans="1:6" ht="26">
      <c r="A11" s="118" t="s">
        <v>145</v>
      </c>
      <c r="B11" s="119" t="s">
        <v>89</v>
      </c>
      <c r="C11" s="119" t="s">
        <v>97</v>
      </c>
      <c r="D11" s="120" t="s">
        <v>146</v>
      </c>
      <c r="E11" s="121" t="s">
        <v>147</v>
      </c>
      <c r="F11" s="122" t="s">
        <v>148</v>
      </c>
    </row>
    <row r="12" spans="1:6" ht="26">
      <c r="A12" s="118" t="s">
        <v>149</v>
      </c>
      <c r="B12" s="119" t="s">
        <v>89</v>
      </c>
      <c r="C12" s="119" t="s">
        <v>150</v>
      </c>
      <c r="D12" s="120" t="s">
        <v>151</v>
      </c>
      <c r="E12" s="121" t="s">
        <v>152</v>
      </c>
      <c r="F12" s="122" t="s">
        <v>153</v>
      </c>
    </row>
    <row r="13" spans="1:6" ht="26">
      <c r="A13" s="118" t="s">
        <v>154</v>
      </c>
      <c r="B13" s="119" t="s">
        <v>89</v>
      </c>
      <c r="C13" s="119" t="s">
        <v>155</v>
      </c>
      <c r="D13" s="120" t="s">
        <v>156</v>
      </c>
      <c r="E13" s="121" t="s">
        <v>157</v>
      </c>
      <c r="F13" s="122" t="s">
        <v>158</v>
      </c>
    </row>
    <row r="14" spans="1:6" ht="26">
      <c r="A14" s="118" t="s">
        <v>159</v>
      </c>
      <c r="B14" s="119" t="s">
        <v>90</v>
      </c>
      <c r="C14" s="119" t="s">
        <v>90</v>
      </c>
      <c r="D14" s="120" t="s">
        <v>160</v>
      </c>
      <c r="E14" s="121" t="s">
        <v>161</v>
      </c>
      <c r="F14" s="122" t="s">
        <v>162</v>
      </c>
    </row>
    <row r="15" spans="1:6" ht="26">
      <c r="A15" s="118" t="s">
        <v>163</v>
      </c>
      <c r="B15" s="119" t="s">
        <v>90</v>
      </c>
      <c r="C15" s="119" t="s">
        <v>98</v>
      </c>
      <c r="D15" s="120" t="s">
        <v>160</v>
      </c>
      <c r="E15" s="121" t="s">
        <v>161</v>
      </c>
      <c r="F15" s="122" t="s">
        <v>162</v>
      </c>
    </row>
    <row r="16" spans="1:6" ht="26">
      <c r="A16" s="118" t="s">
        <v>164</v>
      </c>
      <c r="B16" s="119" t="s">
        <v>90</v>
      </c>
      <c r="C16" s="119" t="s">
        <v>165</v>
      </c>
      <c r="D16" s="120" t="s">
        <v>166</v>
      </c>
      <c r="E16" s="121" t="s">
        <v>167</v>
      </c>
      <c r="F16" s="122" t="s">
        <v>168</v>
      </c>
    </row>
    <row r="17" spans="1:6" ht="26">
      <c r="A17" s="118" t="s">
        <v>169</v>
      </c>
      <c r="B17" s="119" t="s">
        <v>88</v>
      </c>
      <c r="C17" s="119" t="s">
        <v>170</v>
      </c>
      <c r="D17" s="120"/>
      <c r="E17" s="121" t="s">
        <v>171</v>
      </c>
      <c r="F17" s="122"/>
    </row>
    <row r="18" spans="1:6" ht="26">
      <c r="A18" s="118" t="s">
        <v>172</v>
      </c>
      <c r="B18" s="119" t="s">
        <v>88</v>
      </c>
      <c r="C18" s="119" t="s">
        <v>96</v>
      </c>
      <c r="D18" s="120" t="s">
        <v>173</v>
      </c>
      <c r="E18" s="121" t="s">
        <v>174</v>
      </c>
      <c r="F18" s="122" t="s">
        <v>161</v>
      </c>
    </row>
    <row r="19" spans="1:6" ht="26">
      <c r="A19" s="118" t="s">
        <v>175</v>
      </c>
      <c r="B19" s="119" t="s">
        <v>88</v>
      </c>
      <c r="C19" s="119" t="s">
        <v>176</v>
      </c>
      <c r="D19" s="120" t="s">
        <v>177</v>
      </c>
      <c r="E19" s="121" t="s">
        <v>178</v>
      </c>
      <c r="F19" s="122" t="s">
        <v>179</v>
      </c>
    </row>
    <row r="20" spans="1:6" ht="26">
      <c r="A20" s="118" t="s">
        <v>180</v>
      </c>
      <c r="B20" s="119" t="s">
        <v>88</v>
      </c>
      <c r="C20" s="119" t="s">
        <v>181</v>
      </c>
      <c r="D20" s="120" t="s">
        <v>182</v>
      </c>
      <c r="E20" s="121" t="s">
        <v>183</v>
      </c>
      <c r="F20" s="122" t="s">
        <v>121</v>
      </c>
    </row>
    <row r="21" spans="1:6" ht="26">
      <c r="A21" s="118" t="s">
        <v>184</v>
      </c>
      <c r="B21" s="119" t="s">
        <v>88</v>
      </c>
      <c r="C21" s="119" t="s">
        <v>185</v>
      </c>
      <c r="D21" s="120" t="s">
        <v>178</v>
      </c>
      <c r="E21" s="121" t="s">
        <v>186</v>
      </c>
      <c r="F21" s="122" t="s">
        <v>187</v>
      </c>
    </row>
    <row r="22" spans="1:6" ht="26">
      <c r="A22" s="118" t="s">
        <v>188</v>
      </c>
      <c r="B22" s="119" t="s">
        <v>88</v>
      </c>
      <c r="C22" s="119" t="s">
        <v>189</v>
      </c>
      <c r="D22" s="120" t="s">
        <v>190</v>
      </c>
      <c r="E22" s="121" t="s">
        <v>191</v>
      </c>
      <c r="F22" s="122" t="s">
        <v>192</v>
      </c>
    </row>
    <row r="23" spans="1:6" ht="26">
      <c r="A23" s="118" t="s">
        <v>193</v>
      </c>
      <c r="B23" s="119" t="s">
        <v>88</v>
      </c>
      <c r="C23" s="119" t="s">
        <v>194</v>
      </c>
      <c r="D23" s="120" t="s">
        <v>191</v>
      </c>
      <c r="E23" s="121" t="s">
        <v>195</v>
      </c>
      <c r="F23" s="122" t="s">
        <v>177</v>
      </c>
    </row>
    <row r="24" spans="1:6" ht="26">
      <c r="A24" s="118" t="s">
        <v>196</v>
      </c>
      <c r="B24" s="119" t="s">
        <v>87</v>
      </c>
      <c r="C24" s="119" t="s">
        <v>197</v>
      </c>
      <c r="D24" s="120" t="s">
        <v>174</v>
      </c>
      <c r="E24" s="121" t="s">
        <v>198</v>
      </c>
      <c r="F24" s="122" t="s">
        <v>113</v>
      </c>
    </row>
    <row r="25" spans="1:6" ht="26">
      <c r="A25" s="118" t="s">
        <v>199</v>
      </c>
      <c r="B25" s="119" t="s">
        <v>87</v>
      </c>
      <c r="C25" s="119" t="s">
        <v>95</v>
      </c>
      <c r="D25" s="120" t="s">
        <v>200</v>
      </c>
      <c r="E25" s="121" t="s">
        <v>124</v>
      </c>
      <c r="F25" s="122" t="s">
        <v>125</v>
      </c>
    </row>
    <row r="26" spans="1:6" ht="26">
      <c r="A26" s="118" t="s">
        <v>201</v>
      </c>
      <c r="B26" s="119" t="s">
        <v>202</v>
      </c>
      <c r="C26" s="119" t="s">
        <v>203</v>
      </c>
      <c r="D26" s="120"/>
      <c r="E26" s="121"/>
      <c r="F26" s="122"/>
    </row>
    <row r="27" spans="1:6" ht="26">
      <c r="A27" s="118" t="s">
        <v>204</v>
      </c>
      <c r="B27" s="119" t="s">
        <v>202</v>
      </c>
      <c r="C27" s="119" t="s">
        <v>205</v>
      </c>
      <c r="D27" s="120"/>
      <c r="E27" s="121"/>
      <c r="F27" s="122"/>
    </row>
    <row r="28" spans="1:6" ht="26">
      <c r="A28" s="118" t="s">
        <v>206</v>
      </c>
      <c r="B28" s="119" t="s">
        <v>202</v>
      </c>
      <c r="C28" s="119" t="s">
        <v>207</v>
      </c>
      <c r="D28" s="120"/>
      <c r="E28" s="121"/>
      <c r="F28" s="122"/>
    </row>
    <row r="29" spans="1:6" ht="26">
      <c r="A29" s="118" t="s">
        <v>208</v>
      </c>
      <c r="B29" s="119" t="s">
        <v>202</v>
      </c>
      <c r="C29" s="119" t="s">
        <v>209</v>
      </c>
      <c r="D29" s="120"/>
      <c r="E29" s="121"/>
      <c r="F29" s="122"/>
    </row>
    <row r="30" spans="1:6" ht="26">
      <c r="A30" s="118" t="s">
        <v>210</v>
      </c>
      <c r="B30" s="119" t="s">
        <v>202</v>
      </c>
      <c r="C30" s="119" t="s">
        <v>211</v>
      </c>
      <c r="D30" s="120"/>
      <c r="E30" s="121"/>
      <c r="F30" s="122"/>
    </row>
    <row r="31" spans="1:6" ht="26">
      <c r="A31" s="118" t="s">
        <v>212</v>
      </c>
      <c r="B31" s="119" t="s">
        <v>202</v>
      </c>
      <c r="C31" s="119" t="s">
        <v>99</v>
      </c>
      <c r="D31" s="120"/>
      <c r="E31" s="121"/>
      <c r="F31" s="122"/>
    </row>
    <row r="32" spans="1:6" ht="26">
      <c r="A32" s="118" t="s">
        <v>213</v>
      </c>
      <c r="B32" s="119" t="s">
        <v>202</v>
      </c>
      <c r="C32" s="119" t="s">
        <v>214</v>
      </c>
      <c r="D32" s="120"/>
      <c r="E32" s="121"/>
      <c r="F32" s="122"/>
    </row>
  </sheetData>
  <autoFilter ref="A1:G32" xr:uid="{00000000-0009-0000-0000-000003000000}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workbookViewId="0">
      <selection activeCell="J17" sqref="J17"/>
    </sheetView>
  </sheetViews>
  <sheetFormatPr defaultColWidth="8.6328125" defaultRowHeight="14.5"/>
  <cols>
    <col min="1" max="1" width="8.453125" bestFit="1" customWidth="1"/>
    <col min="2" max="2" width="10.36328125" bestFit="1" customWidth="1"/>
    <col min="3" max="3" width="13.453125" bestFit="1" customWidth="1"/>
    <col min="4" max="4" width="8.6328125" bestFit="1" customWidth="1"/>
  </cols>
  <sheetData>
    <row r="1" spans="1:9" ht="21">
      <c r="A1" s="123"/>
      <c r="B1" s="123"/>
      <c r="C1" s="124" t="s">
        <v>215</v>
      </c>
      <c r="D1" s="123"/>
      <c r="I1" t="s">
        <v>257</v>
      </c>
    </row>
    <row r="2" spans="1:9" ht="15.5">
      <c r="A2" s="125" t="s">
        <v>216</v>
      </c>
      <c r="B2" s="125" t="s">
        <v>217</v>
      </c>
      <c r="C2" s="125" t="s">
        <v>218</v>
      </c>
      <c r="D2" s="125" t="s">
        <v>219</v>
      </c>
      <c r="I2" t="s">
        <v>215</v>
      </c>
    </row>
    <row r="3" spans="1:9">
      <c r="A3" s="123" t="s">
        <v>220</v>
      </c>
      <c r="B3" s="123" t="s">
        <v>220</v>
      </c>
      <c r="C3" s="123" t="s">
        <v>113</v>
      </c>
      <c r="D3" s="123" t="s">
        <v>221</v>
      </c>
      <c r="I3" t="s">
        <v>231</v>
      </c>
    </row>
    <row r="4" spans="1:9">
      <c r="A4" s="123" t="s">
        <v>136</v>
      </c>
      <c r="B4" s="123" t="s">
        <v>136</v>
      </c>
      <c r="C4" s="123" t="s">
        <v>136</v>
      </c>
      <c r="D4" s="123" t="s">
        <v>222</v>
      </c>
      <c r="I4" t="s">
        <v>258</v>
      </c>
    </row>
    <row r="5" spans="1:9">
      <c r="A5" s="123" t="s">
        <v>223</v>
      </c>
      <c r="B5" s="123" t="s">
        <v>223</v>
      </c>
      <c r="C5" s="123" t="s">
        <v>126</v>
      </c>
      <c r="D5" s="123" t="s">
        <v>224</v>
      </c>
      <c r="I5" s="145" t="s">
        <v>259</v>
      </c>
    </row>
    <row r="6" spans="1:9">
      <c r="A6" s="123" t="s">
        <v>225</v>
      </c>
      <c r="B6" s="123" t="s">
        <v>225</v>
      </c>
      <c r="C6" s="123" t="s">
        <v>226</v>
      </c>
      <c r="D6" s="123" t="s">
        <v>227</v>
      </c>
    </row>
    <row r="7" spans="1:9">
      <c r="A7" s="123" t="s">
        <v>228</v>
      </c>
      <c r="B7" s="123" t="s">
        <v>228</v>
      </c>
      <c r="C7" s="123" t="s">
        <v>229</v>
      </c>
      <c r="D7" s="123" t="s">
        <v>230</v>
      </c>
    </row>
    <row r="8" spans="1:9">
      <c r="A8" s="123"/>
      <c r="B8" s="123"/>
      <c r="C8" s="123"/>
      <c r="D8" s="123"/>
    </row>
    <row r="9" spans="1:9" ht="21">
      <c r="A9" s="123"/>
      <c r="B9" s="123"/>
      <c r="C9" s="126" t="s">
        <v>231</v>
      </c>
      <c r="D9" s="123"/>
    </row>
    <row r="10" spans="1:9" ht="15.5">
      <c r="A10" s="125" t="s">
        <v>216</v>
      </c>
      <c r="B10" s="125" t="s">
        <v>217</v>
      </c>
      <c r="C10" s="125" t="s">
        <v>218</v>
      </c>
      <c r="D10" s="125" t="s">
        <v>219</v>
      </c>
    </row>
    <row r="11" spans="1:9">
      <c r="A11" s="123" t="s">
        <v>220</v>
      </c>
      <c r="B11" s="123" t="s">
        <v>220</v>
      </c>
      <c r="C11" s="123" t="s">
        <v>113</v>
      </c>
      <c r="D11" s="123" t="s">
        <v>232</v>
      </c>
    </row>
    <row r="12" spans="1:9">
      <c r="A12" s="123" t="s">
        <v>136</v>
      </c>
      <c r="B12" s="123" t="s">
        <v>136</v>
      </c>
      <c r="C12" s="123" t="s">
        <v>136</v>
      </c>
      <c r="D12" s="123" t="s">
        <v>233</v>
      </c>
    </row>
    <row r="13" spans="1:9">
      <c r="A13" s="123" t="s">
        <v>223</v>
      </c>
      <c r="B13" s="123" t="s">
        <v>223</v>
      </c>
      <c r="C13" s="123" t="s">
        <v>126</v>
      </c>
      <c r="D13" s="123" t="s">
        <v>234</v>
      </c>
    </row>
    <row r="14" spans="1:9">
      <c r="A14" s="123" t="s">
        <v>225</v>
      </c>
      <c r="B14" s="123" t="s">
        <v>225</v>
      </c>
      <c r="C14" s="123" t="s">
        <v>226</v>
      </c>
      <c r="D14" s="123" t="s">
        <v>235</v>
      </c>
    </row>
    <row r="15" spans="1:9">
      <c r="A15" s="123" t="s">
        <v>228</v>
      </c>
      <c r="B15" s="123" t="s">
        <v>228</v>
      </c>
      <c r="C15" s="123" t="s">
        <v>229</v>
      </c>
      <c r="D15" s="123" t="s">
        <v>236</v>
      </c>
    </row>
    <row r="16" spans="1:9">
      <c r="A16" s="123"/>
      <c r="B16" s="123"/>
      <c r="C16" s="123"/>
      <c r="D16" s="123"/>
    </row>
    <row r="17" spans="1:4">
      <c r="A17" s="123">
        <v>28</v>
      </c>
      <c r="B17" s="123">
        <v>28</v>
      </c>
      <c r="C17" s="123">
        <v>28</v>
      </c>
      <c r="D17" s="123" t="s">
        <v>237</v>
      </c>
    </row>
    <row r="18" spans="1:4">
      <c r="A18" s="123">
        <v>29</v>
      </c>
      <c r="B18" s="123">
        <v>29</v>
      </c>
      <c r="C18" s="123">
        <v>29</v>
      </c>
      <c r="D18" s="123" t="s">
        <v>238</v>
      </c>
    </row>
    <row r="19" spans="1:4">
      <c r="A19" s="123">
        <v>30</v>
      </c>
      <c r="B19" s="123">
        <v>30</v>
      </c>
      <c r="C19" s="123">
        <v>30</v>
      </c>
      <c r="D19" s="123" t="s">
        <v>239</v>
      </c>
    </row>
    <row r="20" spans="1:4">
      <c r="A20" s="123">
        <v>31</v>
      </c>
      <c r="B20" s="123">
        <v>31</v>
      </c>
      <c r="C20" s="123">
        <v>31</v>
      </c>
      <c r="D20" s="123" t="s">
        <v>240</v>
      </c>
    </row>
    <row r="21" spans="1:4">
      <c r="A21" s="123">
        <v>32</v>
      </c>
      <c r="B21" s="123">
        <v>32</v>
      </c>
      <c r="C21" s="123">
        <v>32</v>
      </c>
      <c r="D21" s="123" t="s">
        <v>241</v>
      </c>
    </row>
    <row r="22" spans="1:4">
      <c r="A22" s="123">
        <v>33</v>
      </c>
      <c r="B22" s="123">
        <v>33</v>
      </c>
      <c r="C22" s="123">
        <v>33</v>
      </c>
      <c r="D22" s="123" t="s">
        <v>242</v>
      </c>
    </row>
    <row r="23" spans="1:4">
      <c r="A23" s="123">
        <v>34</v>
      </c>
      <c r="B23" s="123">
        <v>34</v>
      </c>
      <c r="C23" s="123">
        <v>34</v>
      </c>
      <c r="D23" s="123" t="s">
        <v>243</v>
      </c>
    </row>
    <row r="24" spans="1:4">
      <c r="A24" s="123">
        <v>36</v>
      </c>
      <c r="B24" s="123">
        <v>36</v>
      </c>
      <c r="C24" s="123">
        <v>36</v>
      </c>
      <c r="D24" s="123" t="s">
        <v>244</v>
      </c>
    </row>
  </sheetData>
  <phoneticPr fontId="4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36328125" defaultRowHeight="15.5"/>
  <cols>
    <col min="1" max="1" width="9.36328125" style="1"/>
    <col min="2" max="2" width="17.36328125" style="9" customWidth="1"/>
    <col min="3" max="3" width="31.6328125" style="1" customWidth="1"/>
    <col min="4" max="4" width="11.54296875" style="1" customWidth="1"/>
    <col min="5" max="5" width="17" style="11" customWidth="1"/>
    <col min="6" max="6" width="15.6328125" style="11" customWidth="1"/>
    <col min="7" max="7" width="49.36328125" style="11" customWidth="1"/>
    <col min="8" max="8" width="15.6328125" style="11" customWidth="1"/>
    <col min="9" max="9" width="11.6328125" style="1" bestFit="1" customWidth="1"/>
    <col min="10" max="16384" width="9.36328125" style="1"/>
  </cols>
  <sheetData>
    <row r="1" spans="1:8" ht="20.149999999999999" customHeight="1">
      <c r="A1" s="199" t="s">
        <v>38</v>
      </c>
      <c r="B1" s="199"/>
      <c r="C1" s="199"/>
      <c r="D1" s="199"/>
      <c r="E1" s="199"/>
      <c r="F1" s="199"/>
      <c r="G1" s="199"/>
      <c r="H1" s="199"/>
    </row>
    <row r="2" spans="1:8" ht="27.75" customHeight="1">
      <c r="A2" s="2" t="s">
        <v>39</v>
      </c>
      <c r="B2" s="8" t="s">
        <v>17</v>
      </c>
      <c r="C2" s="2" t="s">
        <v>40</v>
      </c>
      <c r="D2" s="2" t="s">
        <v>41</v>
      </c>
      <c r="E2" s="10" t="s">
        <v>44</v>
      </c>
      <c r="F2" s="10" t="s">
        <v>42</v>
      </c>
      <c r="G2" s="10" t="s">
        <v>45</v>
      </c>
      <c r="H2" s="10" t="s">
        <v>46</v>
      </c>
    </row>
    <row r="3" spans="1:8" s="6" customFormat="1">
      <c r="A3" s="7"/>
      <c r="B3" s="3">
        <v>1140283</v>
      </c>
      <c r="C3" s="4" t="s">
        <v>52</v>
      </c>
      <c r="D3" s="5" t="s">
        <v>48</v>
      </c>
      <c r="E3" s="3">
        <v>1426</v>
      </c>
      <c r="F3" s="3">
        <f t="shared" ref="F3:F64" si="0">ROUNDUP(E3*1.08,0)+20</f>
        <v>1561</v>
      </c>
      <c r="G3" s="200" t="s">
        <v>67</v>
      </c>
      <c r="H3" s="71" t="s">
        <v>47</v>
      </c>
    </row>
    <row r="4" spans="1:8" s="6" customFormat="1">
      <c r="A4" s="7"/>
      <c r="B4" s="3">
        <v>1140283</v>
      </c>
      <c r="C4" s="4" t="s">
        <v>52</v>
      </c>
      <c r="D4" s="5" t="s">
        <v>48</v>
      </c>
      <c r="E4" s="3">
        <v>1896</v>
      </c>
      <c r="F4" s="3">
        <f t="shared" si="0"/>
        <v>2068</v>
      </c>
      <c r="G4" s="201"/>
      <c r="H4" s="71" t="s">
        <v>47</v>
      </c>
    </row>
    <row r="5" spans="1:8" s="6" customFormat="1">
      <c r="A5" s="7"/>
      <c r="B5" s="3">
        <v>1140283</v>
      </c>
      <c r="C5" s="4" t="s">
        <v>52</v>
      </c>
      <c r="D5" s="5" t="s">
        <v>48</v>
      </c>
      <c r="E5" s="3">
        <v>1725</v>
      </c>
      <c r="F5" s="3">
        <f t="shared" si="0"/>
        <v>1883</v>
      </c>
      <c r="G5" s="201"/>
      <c r="H5" s="71" t="s">
        <v>47</v>
      </c>
    </row>
    <row r="6" spans="1:8" s="6" customFormat="1">
      <c r="A6" s="7"/>
      <c r="B6" s="3">
        <v>1140318</v>
      </c>
      <c r="C6" s="4" t="s">
        <v>53</v>
      </c>
      <c r="D6" s="5" t="s">
        <v>48</v>
      </c>
      <c r="E6" s="3">
        <v>635</v>
      </c>
      <c r="F6" s="3">
        <f t="shared" si="0"/>
        <v>706</v>
      </c>
      <c r="G6" s="201"/>
      <c r="H6" s="71" t="s">
        <v>47</v>
      </c>
    </row>
    <row r="7" spans="1:8" s="6" customFormat="1">
      <c r="A7" s="7"/>
      <c r="B7" s="3">
        <v>1140318</v>
      </c>
      <c r="C7" s="4" t="s">
        <v>53</v>
      </c>
      <c r="D7" s="5" t="s">
        <v>48</v>
      </c>
      <c r="E7" s="3">
        <v>565</v>
      </c>
      <c r="F7" s="3">
        <f t="shared" si="0"/>
        <v>631</v>
      </c>
      <c r="G7" s="201"/>
      <c r="H7" s="71" t="s">
        <v>47</v>
      </c>
    </row>
    <row r="8" spans="1:8" s="6" customFormat="1">
      <c r="A8" s="7"/>
      <c r="B8" s="3">
        <v>1140318</v>
      </c>
      <c r="C8" s="4" t="s">
        <v>53</v>
      </c>
      <c r="D8" s="5" t="s">
        <v>48</v>
      </c>
      <c r="E8" s="3">
        <v>370</v>
      </c>
      <c r="F8" s="3">
        <f t="shared" si="0"/>
        <v>420</v>
      </c>
      <c r="G8" s="201"/>
      <c r="H8" s="71" t="s">
        <v>47</v>
      </c>
    </row>
    <row r="9" spans="1:8" s="84" customFormat="1">
      <c r="A9" s="79"/>
      <c r="B9" s="80">
        <v>1140319</v>
      </c>
      <c r="C9" s="81" t="s">
        <v>54</v>
      </c>
      <c r="D9" s="82" t="s">
        <v>48</v>
      </c>
      <c r="E9" s="85">
        <v>0</v>
      </c>
      <c r="F9" s="85">
        <v>0</v>
      </c>
      <c r="G9" s="201"/>
      <c r="H9" s="83" t="s">
        <v>47</v>
      </c>
    </row>
    <row r="10" spans="1:8" s="84" customFormat="1">
      <c r="A10" s="79"/>
      <c r="B10" s="80">
        <v>1140319</v>
      </c>
      <c r="C10" s="81" t="s">
        <v>54</v>
      </c>
      <c r="D10" s="82" t="s">
        <v>48</v>
      </c>
      <c r="E10" s="85">
        <v>0</v>
      </c>
      <c r="F10" s="85">
        <v>0</v>
      </c>
      <c r="G10" s="201"/>
      <c r="H10" s="83" t="s">
        <v>47</v>
      </c>
    </row>
    <row r="11" spans="1:8" s="84" customFormat="1">
      <c r="A11" s="79"/>
      <c r="B11" s="80">
        <v>1140319</v>
      </c>
      <c r="C11" s="81" t="s">
        <v>54</v>
      </c>
      <c r="D11" s="82" t="s">
        <v>48</v>
      </c>
      <c r="E11" s="85">
        <v>0</v>
      </c>
      <c r="F11" s="85">
        <v>0</v>
      </c>
      <c r="G11" s="201"/>
      <c r="H11" s="83" t="s">
        <v>47</v>
      </c>
    </row>
    <row r="12" spans="1:8" s="84" customFormat="1">
      <c r="A12" s="79"/>
      <c r="B12" s="80">
        <v>1140319</v>
      </c>
      <c r="C12" s="81" t="s">
        <v>54</v>
      </c>
      <c r="D12" s="82" t="s">
        <v>48</v>
      </c>
      <c r="E12" s="85">
        <v>0</v>
      </c>
      <c r="F12" s="85">
        <v>0</v>
      </c>
      <c r="G12" s="201"/>
      <c r="H12" s="83" t="s">
        <v>47</v>
      </c>
    </row>
    <row r="13" spans="1:8" s="84" customFormat="1">
      <c r="A13" s="79"/>
      <c r="B13" s="80">
        <v>1140319</v>
      </c>
      <c r="C13" s="81" t="s">
        <v>54</v>
      </c>
      <c r="D13" s="82" t="s">
        <v>48</v>
      </c>
      <c r="E13" s="85">
        <v>0</v>
      </c>
      <c r="F13" s="85">
        <v>0</v>
      </c>
      <c r="G13" s="201"/>
      <c r="H13" s="83" t="s">
        <v>47</v>
      </c>
    </row>
    <row r="14" spans="1:8" s="84" customFormat="1">
      <c r="A14" s="79"/>
      <c r="B14" s="80">
        <v>1140320</v>
      </c>
      <c r="C14" s="81" t="s">
        <v>55</v>
      </c>
      <c r="D14" s="82" t="s">
        <v>48</v>
      </c>
      <c r="E14" s="85">
        <v>0</v>
      </c>
      <c r="F14" s="85">
        <v>0</v>
      </c>
      <c r="G14" s="201"/>
      <c r="H14" s="83" t="s">
        <v>47</v>
      </c>
    </row>
    <row r="15" spans="1:8" s="84" customFormat="1">
      <c r="A15" s="79"/>
      <c r="B15" s="80">
        <v>1140320</v>
      </c>
      <c r="C15" s="81" t="s">
        <v>55</v>
      </c>
      <c r="D15" s="82" t="s">
        <v>48</v>
      </c>
      <c r="E15" s="85">
        <v>0</v>
      </c>
      <c r="F15" s="85">
        <v>0</v>
      </c>
      <c r="G15" s="201"/>
      <c r="H15" s="83" t="s">
        <v>47</v>
      </c>
    </row>
    <row r="16" spans="1:8" s="84" customFormat="1">
      <c r="A16" s="79"/>
      <c r="B16" s="80">
        <v>1140320</v>
      </c>
      <c r="C16" s="81" t="s">
        <v>55</v>
      </c>
      <c r="D16" s="82" t="s">
        <v>48</v>
      </c>
      <c r="E16" s="85">
        <v>0</v>
      </c>
      <c r="F16" s="85">
        <v>0</v>
      </c>
      <c r="G16" s="201"/>
      <c r="H16" s="83" t="s">
        <v>47</v>
      </c>
    </row>
    <row r="17" spans="1:8" s="84" customFormat="1">
      <c r="A17" s="79"/>
      <c r="B17" s="80">
        <v>1140320</v>
      </c>
      <c r="C17" s="81" t="s">
        <v>55</v>
      </c>
      <c r="D17" s="82" t="s">
        <v>48</v>
      </c>
      <c r="E17" s="85">
        <v>0</v>
      </c>
      <c r="F17" s="85">
        <v>0</v>
      </c>
      <c r="G17" s="201"/>
      <c r="H17" s="83" t="s">
        <v>47</v>
      </c>
    </row>
    <row r="18" spans="1:8" s="84" customFormat="1">
      <c r="A18" s="79"/>
      <c r="B18" s="80">
        <v>1140320</v>
      </c>
      <c r="C18" s="81" t="s">
        <v>55</v>
      </c>
      <c r="D18" s="82" t="s">
        <v>48</v>
      </c>
      <c r="E18" s="85">
        <v>0</v>
      </c>
      <c r="F18" s="85">
        <v>0</v>
      </c>
      <c r="G18" s="202"/>
      <c r="H18" s="83" t="s">
        <v>47</v>
      </c>
    </row>
    <row r="19" spans="1:8" s="6" customFormat="1" ht="12.75" customHeight="1">
      <c r="A19" s="7"/>
      <c r="B19" s="3">
        <v>112286</v>
      </c>
      <c r="C19" s="4" t="s">
        <v>50</v>
      </c>
      <c r="D19" s="5" t="s">
        <v>48</v>
      </c>
      <c r="E19" s="3">
        <v>1583</v>
      </c>
      <c r="F19" s="3">
        <f t="shared" ref="F19:F24" si="1">ROUNDUP(E19*1.08,0)+20</f>
        <v>1730</v>
      </c>
      <c r="G19" s="203" t="s">
        <v>68</v>
      </c>
      <c r="H19" s="71" t="s">
        <v>47</v>
      </c>
    </row>
    <row r="20" spans="1:8" s="6" customFormat="1">
      <c r="A20" s="7"/>
      <c r="B20" s="3">
        <v>112286</v>
      </c>
      <c r="C20" s="4" t="s">
        <v>50</v>
      </c>
      <c r="D20" s="5" t="s">
        <v>48</v>
      </c>
      <c r="E20" s="3">
        <v>489</v>
      </c>
      <c r="F20" s="3">
        <f t="shared" si="1"/>
        <v>549</v>
      </c>
      <c r="G20" s="204"/>
      <c r="H20" s="71" t="s">
        <v>47</v>
      </c>
    </row>
    <row r="21" spans="1:8" s="6" customFormat="1">
      <c r="A21" s="7"/>
      <c r="B21" s="3">
        <v>112286</v>
      </c>
      <c r="C21" s="4" t="s">
        <v>50</v>
      </c>
      <c r="D21" s="5" t="s">
        <v>48</v>
      </c>
      <c r="E21" s="3">
        <v>459</v>
      </c>
      <c r="F21" s="3">
        <f t="shared" si="1"/>
        <v>516</v>
      </c>
      <c r="G21" s="204"/>
      <c r="H21" s="71" t="s">
        <v>47</v>
      </c>
    </row>
    <row r="22" spans="1:8" s="6" customFormat="1">
      <c r="A22" s="7"/>
      <c r="B22" s="3">
        <v>112286</v>
      </c>
      <c r="C22" s="4" t="s">
        <v>50</v>
      </c>
      <c r="D22" s="5" t="s">
        <v>48</v>
      </c>
      <c r="E22" s="3">
        <v>122</v>
      </c>
      <c r="F22" s="3">
        <f t="shared" si="1"/>
        <v>152</v>
      </c>
      <c r="G22" s="204"/>
      <c r="H22" s="71" t="s">
        <v>47</v>
      </c>
    </row>
    <row r="23" spans="1:8" s="6" customFormat="1">
      <c r="A23" s="7"/>
      <c r="B23" s="3">
        <v>112286</v>
      </c>
      <c r="C23" s="4" t="s">
        <v>50</v>
      </c>
      <c r="D23" s="5" t="s">
        <v>48</v>
      </c>
      <c r="E23" s="3">
        <v>386</v>
      </c>
      <c r="F23" s="3">
        <f t="shared" si="1"/>
        <v>437</v>
      </c>
      <c r="G23" s="204"/>
      <c r="H23" s="71" t="s">
        <v>47</v>
      </c>
    </row>
    <row r="24" spans="1:8" s="6" customFormat="1">
      <c r="A24" s="7"/>
      <c r="B24" s="3">
        <v>112286</v>
      </c>
      <c r="C24" s="4" t="s">
        <v>50</v>
      </c>
      <c r="D24" s="5" t="s">
        <v>48</v>
      </c>
      <c r="E24" s="3">
        <v>736</v>
      </c>
      <c r="F24" s="3">
        <f t="shared" si="1"/>
        <v>815</v>
      </c>
      <c r="G24" s="204"/>
      <c r="H24" s="71" t="s">
        <v>47</v>
      </c>
    </row>
    <row r="25" spans="1:8" s="6" customFormat="1">
      <c r="A25" s="7"/>
      <c r="B25" s="3">
        <v>116550</v>
      </c>
      <c r="C25" s="4" t="s">
        <v>56</v>
      </c>
      <c r="D25" s="5" t="s">
        <v>48</v>
      </c>
      <c r="E25" s="3">
        <v>360</v>
      </c>
      <c r="F25" s="3">
        <f t="shared" si="0"/>
        <v>409</v>
      </c>
      <c r="G25" s="204"/>
      <c r="H25" s="71" t="s">
        <v>47</v>
      </c>
    </row>
    <row r="26" spans="1:8" s="6" customFormat="1">
      <c r="A26" s="7"/>
      <c r="B26" s="3">
        <v>116550</v>
      </c>
      <c r="C26" s="4" t="s">
        <v>56</v>
      </c>
      <c r="D26" s="5" t="s">
        <v>48</v>
      </c>
      <c r="E26" s="3">
        <v>441</v>
      </c>
      <c r="F26" s="3">
        <f t="shared" si="0"/>
        <v>497</v>
      </c>
      <c r="G26" s="204"/>
      <c r="H26" s="71" t="s">
        <v>47</v>
      </c>
    </row>
    <row r="27" spans="1:8" s="6" customFormat="1">
      <c r="A27" s="7"/>
      <c r="B27" s="3">
        <v>116550</v>
      </c>
      <c r="C27" s="4" t="s">
        <v>56</v>
      </c>
      <c r="D27" s="5" t="s">
        <v>48</v>
      </c>
      <c r="E27" s="3">
        <v>304</v>
      </c>
      <c r="F27" s="3">
        <f t="shared" si="0"/>
        <v>349</v>
      </c>
      <c r="G27" s="204"/>
      <c r="H27" s="71" t="s">
        <v>47</v>
      </c>
    </row>
    <row r="28" spans="1:8" s="6" customFormat="1">
      <c r="A28" s="7"/>
      <c r="B28" s="3">
        <v>116550</v>
      </c>
      <c r="C28" s="4" t="s">
        <v>56</v>
      </c>
      <c r="D28" s="5" t="s">
        <v>48</v>
      </c>
      <c r="E28" s="3">
        <v>63</v>
      </c>
      <c r="F28" s="3">
        <f t="shared" si="0"/>
        <v>89</v>
      </c>
      <c r="G28" s="204"/>
      <c r="H28" s="71" t="s">
        <v>47</v>
      </c>
    </row>
    <row r="29" spans="1:8" s="6" customFormat="1">
      <c r="A29" s="7"/>
      <c r="B29" s="3">
        <v>116550</v>
      </c>
      <c r="C29" s="4" t="s">
        <v>56</v>
      </c>
      <c r="D29" s="5" t="s">
        <v>48</v>
      </c>
      <c r="E29" s="3">
        <v>300</v>
      </c>
      <c r="F29" s="3">
        <f t="shared" si="0"/>
        <v>344</v>
      </c>
      <c r="G29" s="204"/>
      <c r="H29" s="71" t="s">
        <v>47</v>
      </c>
    </row>
    <row r="30" spans="1:8" s="6" customFormat="1">
      <c r="A30" s="7"/>
      <c r="B30" s="3">
        <v>116550</v>
      </c>
      <c r="C30" s="4" t="s">
        <v>56</v>
      </c>
      <c r="D30" s="5" t="s">
        <v>48</v>
      </c>
      <c r="E30" s="3">
        <v>656</v>
      </c>
      <c r="F30" s="3">
        <f t="shared" si="0"/>
        <v>729</v>
      </c>
      <c r="G30" s="204"/>
      <c r="H30" s="71" t="s">
        <v>47</v>
      </c>
    </row>
    <row r="31" spans="1:8" s="6" customFormat="1">
      <c r="A31" s="7"/>
      <c r="B31" s="3">
        <v>116578</v>
      </c>
      <c r="C31" s="4" t="s">
        <v>57</v>
      </c>
      <c r="D31" s="5" t="s">
        <v>48</v>
      </c>
      <c r="E31" s="3">
        <v>461</v>
      </c>
      <c r="F31" s="3">
        <f t="shared" si="0"/>
        <v>518</v>
      </c>
      <c r="G31" s="204"/>
      <c r="H31" s="71" t="s">
        <v>47</v>
      </c>
    </row>
    <row r="32" spans="1:8" s="6" customFormat="1">
      <c r="A32" s="7"/>
      <c r="B32" s="3">
        <v>116578</v>
      </c>
      <c r="C32" s="4" t="s">
        <v>57</v>
      </c>
      <c r="D32" s="5" t="s">
        <v>48</v>
      </c>
      <c r="E32" s="3">
        <v>300</v>
      </c>
      <c r="F32" s="3">
        <f t="shared" si="0"/>
        <v>344</v>
      </c>
      <c r="G32" s="204"/>
      <c r="H32" s="71" t="s">
        <v>47</v>
      </c>
    </row>
    <row r="33" spans="1:8" s="6" customFormat="1">
      <c r="A33" s="7"/>
      <c r="B33" s="3">
        <v>116578</v>
      </c>
      <c r="C33" s="4" t="s">
        <v>57</v>
      </c>
      <c r="D33" s="5" t="s">
        <v>48</v>
      </c>
      <c r="E33" s="3">
        <v>343</v>
      </c>
      <c r="F33" s="3">
        <f t="shared" si="0"/>
        <v>391</v>
      </c>
      <c r="G33" s="204"/>
      <c r="H33" s="71" t="s">
        <v>47</v>
      </c>
    </row>
    <row r="34" spans="1:8" s="6" customFormat="1">
      <c r="A34" s="7"/>
      <c r="B34" s="3">
        <v>116605</v>
      </c>
      <c r="C34" s="4" t="s">
        <v>58</v>
      </c>
      <c r="D34" s="5" t="s">
        <v>48</v>
      </c>
      <c r="E34" s="3">
        <v>301</v>
      </c>
      <c r="F34" s="3">
        <f t="shared" si="0"/>
        <v>346</v>
      </c>
      <c r="G34" s="204"/>
      <c r="H34" s="71" t="s">
        <v>47</v>
      </c>
    </row>
    <row r="35" spans="1:8" s="6" customFormat="1">
      <c r="A35" s="7"/>
      <c r="B35" s="3">
        <v>116605</v>
      </c>
      <c r="C35" s="4" t="s">
        <v>58</v>
      </c>
      <c r="D35" s="5" t="s">
        <v>48</v>
      </c>
      <c r="E35" s="3">
        <v>559</v>
      </c>
      <c r="F35" s="3">
        <f t="shared" si="0"/>
        <v>624</v>
      </c>
      <c r="G35" s="204"/>
      <c r="H35" s="71" t="s">
        <v>47</v>
      </c>
    </row>
    <row r="36" spans="1:8" s="6" customFormat="1">
      <c r="A36" s="7"/>
      <c r="B36" s="3">
        <v>116605</v>
      </c>
      <c r="C36" s="4" t="s">
        <v>58</v>
      </c>
      <c r="D36" s="5" t="s">
        <v>48</v>
      </c>
      <c r="E36" s="3">
        <v>300</v>
      </c>
      <c r="F36" s="3">
        <f t="shared" si="0"/>
        <v>344</v>
      </c>
      <c r="G36" s="204"/>
      <c r="H36" s="71" t="s">
        <v>47</v>
      </c>
    </row>
    <row r="37" spans="1:8" s="6" customFormat="1">
      <c r="A37" s="7"/>
      <c r="B37" s="3">
        <v>116612</v>
      </c>
      <c r="C37" s="4" t="s">
        <v>59</v>
      </c>
      <c r="D37" s="5" t="s">
        <v>48</v>
      </c>
      <c r="E37" s="3">
        <v>537</v>
      </c>
      <c r="F37" s="3">
        <f t="shared" si="0"/>
        <v>600</v>
      </c>
      <c r="G37" s="204"/>
      <c r="H37" s="71" t="s">
        <v>47</v>
      </c>
    </row>
    <row r="38" spans="1:8" s="6" customFormat="1">
      <c r="A38" s="7"/>
      <c r="B38" s="3">
        <v>116612</v>
      </c>
      <c r="C38" s="4" t="s">
        <v>59</v>
      </c>
      <c r="D38" s="5" t="s">
        <v>48</v>
      </c>
      <c r="E38" s="3">
        <v>313</v>
      </c>
      <c r="F38" s="3">
        <f t="shared" si="0"/>
        <v>359</v>
      </c>
      <c r="G38" s="204"/>
      <c r="H38" s="71" t="s">
        <v>47</v>
      </c>
    </row>
    <row r="39" spans="1:8" s="6" customFormat="1">
      <c r="A39" s="7"/>
      <c r="B39" s="3">
        <v>118469</v>
      </c>
      <c r="C39" s="4" t="s">
        <v>60</v>
      </c>
      <c r="D39" s="5" t="s">
        <v>48</v>
      </c>
      <c r="E39" s="3">
        <v>622</v>
      </c>
      <c r="F39" s="3">
        <f t="shared" si="0"/>
        <v>692</v>
      </c>
      <c r="G39" s="204"/>
      <c r="H39" s="71" t="s">
        <v>47</v>
      </c>
    </row>
    <row r="40" spans="1:8" s="6" customFormat="1">
      <c r="A40" s="7"/>
      <c r="B40" s="3">
        <v>118469</v>
      </c>
      <c r="C40" s="4" t="s">
        <v>60</v>
      </c>
      <c r="D40" s="5" t="s">
        <v>48</v>
      </c>
      <c r="E40" s="3">
        <v>687</v>
      </c>
      <c r="F40" s="3">
        <f t="shared" si="0"/>
        <v>762</v>
      </c>
      <c r="G40" s="204"/>
      <c r="H40" s="71" t="s">
        <v>47</v>
      </c>
    </row>
    <row r="41" spans="1:8" s="6" customFormat="1">
      <c r="A41" s="7"/>
      <c r="B41" s="3">
        <v>118469</v>
      </c>
      <c r="C41" s="4" t="s">
        <v>60</v>
      </c>
      <c r="D41" s="5" t="s">
        <v>48</v>
      </c>
      <c r="E41" s="3">
        <v>344</v>
      </c>
      <c r="F41" s="3">
        <f t="shared" si="0"/>
        <v>392</v>
      </c>
      <c r="G41" s="204"/>
      <c r="H41" s="71" t="s">
        <v>47</v>
      </c>
    </row>
    <row r="42" spans="1:8" s="6" customFormat="1">
      <c r="A42" s="7"/>
      <c r="B42" s="3">
        <v>118469</v>
      </c>
      <c r="C42" s="4" t="s">
        <v>60</v>
      </c>
      <c r="D42" s="5" t="s">
        <v>48</v>
      </c>
      <c r="E42" s="3">
        <v>149</v>
      </c>
      <c r="F42" s="3">
        <f t="shared" si="0"/>
        <v>181</v>
      </c>
      <c r="G42" s="204"/>
      <c r="H42" s="71" t="s">
        <v>47</v>
      </c>
    </row>
    <row r="43" spans="1:8" s="6" customFormat="1">
      <c r="A43" s="7"/>
      <c r="B43" s="3">
        <v>118469</v>
      </c>
      <c r="C43" s="4" t="s">
        <v>60</v>
      </c>
      <c r="D43" s="5" t="s">
        <v>48</v>
      </c>
      <c r="E43" s="3">
        <v>440</v>
      </c>
      <c r="F43" s="3">
        <f t="shared" si="0"/>
        <v>496</v>
      </c>
      <c r="G43" s="204"/>
      <c r="H43" s="71" t="s">
        <v>47</v>
      </c>
    </row>
    <row r="44" spans="1:8" s="6" customFormat="1">
      <c r="A44" s="7"/>
      <c r="B44" s="3">
        <v>118469</v>
      </c>
      <c r="C44" s="4" t="s">
        <v>60</v>
      </c>
      <c r="D44" s="5" t="s">
        <v>48</v>
      </c>
      <c r="E44" s="3">
        <v>992</v>
      </c>
      <c r="F44" s="3">
        <f t="shared" si="0"/>
        <v>1092</v>
      </c>
      <c r="G44" s="204"/>
      <c r="H44" s="71" t="s">
        <v>47</v>
      </c>
    </row>
    <row r="45" spans="1:8" s="6" customFormat="1">
      <c r="A45" s="7"/>
      <c r="B45" s="3">
        <v>118480</v>
      </c>
      <c r="C45" s="4" t="s">
        <v>61</v>
      </c>
      <c r="D45" s="5" t="s">
        <v>48</v>
      </c>
      <c r="E45" s="3">
        <v>678</v>
      </c>
      <c r="F45" s="3">
        <f t="shared" si="0"/>
        <v>753</v>
      </c>
      <c r="G45" s="204"/>
      <c r="H45" s="71" t="s">
        <v>47</v>
      </c>
    </row>
    <row r="46" spans="1:8" s="6" customFormat="1">
      <c r="A46" s="7"/>
      <c r="B46" s="3">
        <v>118480</v>
      </c>
      <c r="C46" s="4" t="s">
        <v>61</v>
      </c>
      <c r="D46" s="5" t="s">
        <v>48</v>
      </c>
      <c r="E46" s="3">
        <v>500</v>
      </c>
      <c r="F46" s="3">
        <f t="shared" si="0"/>
        <v>560</v>
      </c>
      <c r="G46" s="204"/>
      <c r="H46" s="71" t="s">
        <v>47</v>
      </c>
    </row>
    <row r="47" spans="1:8" s="6" customFormat="1">
      <c r="A47" s="7"/>
      <c r="B47" s="3">
        <v>118480</v>
      </c>
      <c r="C47" s="4" t="s">
        <v>61</v>
      </c>
      <c r="D47" s="5" t="s">
        <v>48</v>
      </c>
      <c r="E47" s="3">
        <v>498</v>
      </c>
      <c r="F47" s="3">
        <f t="shared" si="0"/>
        <v>558</v>
      </c>
      <c r="G47" s="204"/>
      <c r="H47" s="71" t="s">
        <v>47</v>
      </c>
    </row>
    <row r="48" spans="1:8" s="6" customFormat="1">
      <c r="A48" s="7"/>
      <c r="B48" s="3">
        <v>118480</v>
      </c>
      <c r="C48" s="4" t="s">
        <v>61</v>
      </c>
      <c r="D48" s="5" t="s">
        <v>48</v>
      </c>
      <c r="E48" s="3">
        <v>418</v>
      </c>
      <c r="F48" s="3">
        <f t="shared" si="0"/>
        <v>472</v>
      </c>
      <c r="G48" s="204"/>
      <c r="H48" s="71" t="s">
        <v>47</v>
      </c>
    </row>
    <row r="49" spans="1:8" s="6" customFormat="1">
      <c r="A49" s="7"/>
      <c r="B49" s="3">
        <v>118480</v>
      </c>
      <c r="C49" s="4" t="s">
        <v>61</v>
      </c>
      <c r="D49" s="5" t="s">
        <v>48</v>
      </c>
      <c r="E49" s="3">
        <v>311</v>
      </c>
      <c r="F49" s="3">
        <f t="shared" si="0"/>
        <v>356</v>
      </c>
      <c r="G49" s="204"/>
      <c r="H49" s="71" t="s">
        <v>47</v>
      </c>
    </row>
    <row r="50" spans="1:8" s="6" customFormat="1">
      <c r="A50" s="7"/>
      <c r="B50" s="3">
        <v>118480</v>
      </c>
      <c r="C50" s="4" t="s">
        <v>61</v>
      </c>
      <c r="D50" s="5" t="s">
        <v>48</v>
      </c>
      <c r="E50" s="3">
        <v>758</v>
      </c>
      <c r="F50" s="3">
        <f t="shared" si="0"/>
        <v>839</v>
      </c>
      <c r="G50" s="204"/>
      <c r="H50" s="71" t="s">
        <v>47</v>
      </c>
    </row>
    <row r="51" spans="1:8" s="6" customFormat="1">
      <c r="A51" s="7"/>
      <c r="B51" s="3">
        <v>118509</v>
      </c>
      <c r="C51" s="4" t="s">
        <v>62</v>
      </c>
      <c r="D51" s="5" t="s">
        <v>48</v>
      </c>
      <c r="E51" s="3">
        <v>387</v>
      </c>
      <c r="F51" s="3">
        <f t="shared" si="0"/>
        <v>438</v>
      </c>
      <c r="G51" s="204"/>
      <c r="H51" s="71" t="s">
        <v>47</v>
      </c>
    </row>
    <row r="52" spans="1:8" s="6" customFormat="1">
      <c r="A52" s="7"/>
      <c r="B52" s="3">
        <v>118509</v>
      </c>
      <c r="C52" s="4" t="s">
        <v>62</v>
      </c>
      <c r="D52" s="5" t="s">
        <v>48</v>
      </c>
      <c r="E52" s="3">
        <v>662</v>
      </c>
      <c r="F52" s="3">
        <f t="shared" si="0"/>
        <v>735</v>
      </c>
      <c r="G52" s="204"/>
      <c r="H52" s="71" t="s">
        <v>47</v>
      </c>
    </row>
    <row r="53" spans="1:8" s="6" customFormat="1">
      <c r="A53" s="7"/>
      <c r="B53" s="3">
        <v>118509</v>
      </c>
      <c r="C53" s="4" t="s">
        <v>62</v>
      </c>
      <c r="D53" s="5" t="s">
        <v>48</v>
      </c>
      <c r="E53" s="3">
        <v>307</v>
      </c>
      <c r="F53" s="3">
        <f t="shared" si="0"/>
        <v>352</v>
      </c>
      <c r="G53" s="204"/>
      <c r="H53" s="71" t="s">
        <v>47</v>
      </c>
    </row>
    <row r="54" spans="1:8" s="6" customFormat="1">
      <c r="A54" s="7"/>
      <c r="B54" s="3">
        <v>118515</v>
      </c>
      <c r="C54" s="4" t="s">
        <v>63</v>
      </c>
      <c r="D54" s="5" t="s">
        <v>48</v>
      </c>
      <c r="E54" s="3">
        <v>739</v>
      </c>
      <c r="F54" s="3">
        <f t="shared" si="0"/>
        <v>819</v>
      </c>
      <c r="G54" s="204"/>
      <c r="H54" s="71" t="s">
        <v>47</v>
      </c>
    </row>
    <row r="55" spans="1:8" s="6" customFormat="1">
      <c r="A55" s="7"/>
      <c r="B55" s="3">
        <v>118515</v>
      </c>
      <c r="C55" s="4" t="s">
        <v>63</v>
      </c>
      <c r="D55" s="5" t="s">
        <v>48</v>
      </c>
      <c r="E55" s="3">
        <v>504</v>
      </c>
      <c r="F55" s="3">
        <f t="shared" si="0"/>
        <v>565</v>
      </c>
      <c r="G55" s="204"/>
      <c r="H55" s="71" t="s">
        <v>47</v>
      </c>
    </row>
    <row r="56" spans="1:8" s="6" customFormat="1">
      <c r="A56" s="7"/>
      <c r="B56" s="3">
        <v>118517</v>
      </c>
      <c r="C56" s="4" t="s">
        <v>65</v>
      </c>
      <c r="D56" s="5" t="s">
        <v>48</v>
      </c>
      <c r="E56" s="3">
        <v>1062</v>
      </c>
      <c r="F56" s="3">
        <f t="shared" si="0"/>
        <v>1167</v>
      </c>
      <c r="G56" s="204"/>
      <c r="H56" s="71" t="s">
        <v>47</v>
      </c>
    </row>
    <row r="57" spans="1:8" s="6" customFormat="1">
      <c r="A57" s="7"/>
      <c r="B57" s="3">
        <v>118517</v>
      </c>
      <c r="C57" s="4" t="s">
        <v>65</v>
      </c>
      <c r="D57" s="5" t="s">
        <v>48</v>
      </c>
      <c r="E57" s="3">
        <v>666</v>
      </c>
      <c r="F57" s="3">
        <f t="shared" si="0"/>
        <v>740</v>
      </c>
      <c r="G57" s="204"/>
      <c r="H57" s="71" t="s">
        <v>47</v>
      </c>
    </row>
    <row r="58" spans="1:8" s="6" customFormat="1">
      <c r="A58" s="7"/>
      <c r="B58" s="3">
        <v>118517</v>
      </c>
      <c r="C58" s="4" t="s">
        <v>65</v>
      </c>
      <c r="D58" s="5" t="s">
        <v>48</v>
      </c>
      <c r="E58" s="3">
        <v>434</v>
      </c>
      <c r="F58" s="3">
        <f t="shared" si="0"/>
        <v>489</v>
      </c>
      <c r="G58" s="204"/>
      <c r="H58" s="71" t="s">
        <v>47</v>
      </c>
    </row>
    <row r="59" spans="1:8" s="6" customFormat="1">
      <c r="A59" s="7"/>
      <c r="B59" s="3">
        <v>118518</v>
      </c>
      <c r="C59" s="4" t="s">
        <v>66</v>
      </c>
      <c r="D59" s="5" t="s">
        <v>48</v>
      </c>
      <c r="E59" s="3">
        <v>1201</v>
      </c>
      <c r="F59" s="3">
        <f t="shared" si="0"/>
        <v>1318</v>
      </c>
      <c r="G59" s="204"/>
      <c r="H59" s="71" t="s">
        <v>47</v>
      </c>
    </row>
    <row r="60" spans="1:8" s="6" customFormat="1">
      <c r="A60" s="7"/>
      <c r="B60" s="3">
        <v>118518</v>
      </c>
      <c r="C60" s="4" t="s">
        <v>66</v>
      </c>
      <c r="D60" s="5" t="s">
        <v>48</v>
      </c>
      <c r="E60" s="3">
        <v>701</v>
      </c>
      <c r="F60" s="3">
        <f t="shared" si="0"/>
        <v>778</v>
      </c>
      <c r="G60" s="204"/>
      <c r="H60" s="71" t="s">
        <v>47</v>
      </c>
    </row>
    <row r="61" spans="1:8" s="6" customFormat="1">
      <c r="A61" s="7"/>
      <c r="B61" s="3">
        <v>118518</v>
      </c>
      <c r="C61" s="4" t="s">
        <v>66</v>
      </c>
      <c r="D61" s="5" t="s">
        <v>48</v>
      </c>
      <c r="E61" s="3">
        <v>461</v>
      </c>
      <c r="F61" s="3">
        <f t="shared" si="0"/>
        <v>518</v>
      </c>
      <c r="G61" s="204"/>
      <c r="H61" s="71" t="s">
        <v>47</v>
      </c>
    </row>
    <row r="62" spans="1:8" s="6" customFormat="1" ht="95.25" customHeight="1">
      <c r="A62" s="7"/>
      <c r="B62" s="3">
        <v>118516</v>
      </c>
      <c r="C62" s="4" t="s">
        <v>64</v>
      </c>
      <c r="D62" s="5" t="s">
        <v>48</v>
      </c>
      <c r="E62" s="3">
        <v>1020</v>
      </c>
      <c r="F62" s="3">
        <f t="shared" si="0"/>
        <v>1122</v>
      </c>
      <c r="G62" s="205" t="s">
        <v>70</v>
      </c>
      <c r="H62" s="71" t="s">
        <v>47</v>
      </c>
    </row>
    <row r="63" spans="1:8" s="6" customFormat="1" ht="95.25" customHeight="1">
      <c r="A63" s="7"/>
      <c r="B63" s="3">
        <v>118516</v>
      </c>
      <c r="C63" s="4" t="s">
        <v>64</v>
      </c>
      <c r="D63" s="5" t="s">
        <v>48</v>
      </c>
      <c r="E63" s="3">
        <v>470</v>
      </c>
      <c r="F63" s="3">
        <f t="shared" si="0"/>
        <v>528</v>
      </c>
      <c r="G63" s="206"/>
      <c r="H63" s="71" t="s">
        <v>47</v>
      </c>
    </row>
    <row r="64" spans="1:8" s="6" customFormat="1" ht="95.25" customHeight="1">
      <c r="A64" s="7"/>
      <c r="B64" s="3">
        <v>118516</v>
      </c>
      <c r="C64" s="4" t="s">
        <v>64</v>
      </c>
      <c r="D64" s="5" t="s">
        <v>48</v>
      </c>
      <c r="E64" s="3">
        <v>783</v>
      </c>
      <c r="F64" s="3">
        <f t="shared" si="0"/>
        <v>866</v>
      </c>
      <c r="G64" s="207"/>
      <c r="H64" s="71" t="s">
        <v>47</v>
      </c>
    </row>
    <row r="65" spans="1:8">
      <c r="A65" s="12"/>
      <c r="B65" s="13"/>
      <c r="C65" s="12"/>
      <c r="D65" s="14" t="s">
        <v>43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199" t="s">
        <v>49</v>
      </c>
      <c r="B66" s="199"/>
      <c r="C66" s="199"/>
      <c r="D66" s="199"/>
      <c r="E66" s="199"/>
      <c r="F66" s="199"/>
      <c r="G66" s="199"/>
      <c r="H66" s="199"/>
    </row>
    <row r="67" spans="1:8" ht="31">
      <c r="A67" s="2" t="s">
        <v>39</v>
      </c>
      <c r="B67" s="8" t="s">
        <v>17</v>
      </c>
      <c r="C67" s="2" t="s">
        <v>40</v>
      </c>
      <c r="D67" s="2" t="s">
        <v>41</v>
      </c>
      <c r="E67" s="10" t="s">
        <v>44</v>
      </c>
      <c r="F67" s="10" t="s">
        <v>42</v>
      </c>
      <c r="G67" s="10" t="s">
        <v>45</v>
      </c>
      <c r="H67" s="10" t="s">
        <v>46</v>
      </c>
    </row>
    <row r="68" spans="1:8" s="6" customFormat="1" ht="87" customHeight="1">
      <c r="A68" s="7"/>
      <c r="B68" s="3">
        <v>112291</v>
      </c>
      <c r="C68" s="4" t="s">
        <v>51</v>
      </c>
      <c r="D68" s="5" t="s">
        <v>48</v>
      </c>
      <c r="E68" s="3">
        <v>1295</v>
      </c>
      <c r="F68" s="3">
        <f>ROUNDUP(E68*1.05,0)+20</f>
        <v>1380</v>
      </c>
      <c r="G68" s="196" t="s">
        <v>69</v>
      </c>
      <c r="H68" s="71" t="s">
        <v>47</v>
      </c>
    </row>
    <row r="69" spans="1:8" s="6" customFormat="1" ht="73.5" customHeight="1">
      <c r="A69" s="7"/>
      <c r="B69" s="3">
        <v>112291</v>
      </c>
      <c r="C69" s="4" t="s">
        <v>51</v>
      </c>
      <c r="D69" s="5" t="s">
        <v>48</v>
      </c>
      <c r="E69" s="3">
        <v>474</v>
      </c>
      <c r="F69" s="3">
        <f t="shared" ref="F69:F70" si="2">ROUNDUP(E69*1.05,0)+20</f>
        <v>518</v>
      </c>
      <c r="G69" s="197"/>
      <c r="H69" s="71" t="s">
        <v>47</v>
      </c>
    </row>
    <row r="70" spans="1:8" s="6" customFormat="1" ht="62.25" customHeight="1">
      <c r="A70" s="7"/>
      <c r="B70" s="3">
        <v>112291</v>
      </c>
      <c r="C70" s="4" t="s">
        <v>51</v>
      </c>
      <c r="D70" s="5" t="s">
        <v>48</v>
      </c>
      <c r="E70" s="3">
        <v>646</v>
      </c>
      <c r="F70" s="3">
        <f t="shared" si="2"/>
        <v>699</v>
      </c>
      <c r="G70" s="198"/>
      <c r="H70" s="71" t="s">
        <v>47</v>
      </c>
    </row>
    <row r="71" spans="1:8">
      <c r="A71" s="12"/>
      <c r="B71" s="13"/>
      <c r="C71" s="12"/>
      <c r="D71" s="14" t="s">
        <v>43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6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C8FE26-BEFF-42D9-90D3-B01C44FC4537}">
  <ds:schemaRefs>
    <ds:schemaRef ds:uri="http://purl.org/dc/elements/1.1/"/>
    <ds:schemaRef ds:uri="4bf10b48-52f7-4ad4-b1e1-de514cec68e0"/>
    <ds:schemaRef ds:uri="http://www.w3.org/XML/1998/namespace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4420C7D-CFD0-4335-84AB-C29DC5DB5A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715447-687B-4759-9309-FBCDEC500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MER.QT-1.BM2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'STS UCL Garments Thermacryl'!Print_Area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2024-03-19T03:12:53Z</cp:lastPrinted>
  <dcterms:created xsi:type="dcterms:W3CDTF">2020-11-11T02:21:38Z</dcterms:created>
  <dcterms:modified xsi:type="dcterms:W3CDTF">2025-06-28T04:35:38Z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