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"/>
    </mc:Choice>
  </mc:AlternateContent>
  <xr:revisionPtr revIDLastSave="0" documentId="8_{2C761C22-C9C0-45ED-9E9C-0950E8A344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NTS" sheetId="1" r:id="rId1"/>
    <sheet name="SMS" sheetId="5" r:id="rId2"/>
    <sheet name="PPS" sheetId="6" r:id="rId3"/>
    <sheet name="GRADING" sheetId="3" r:id="rId4"/>
  </sheets>
  <definedNames>
    <definedName name="_xlnm.Print_Area" localSheetId="0">COMMENTS!$A$1:$M$43</definedName>
    <definedName name="_xlnm.Print_Area" localSheetId="3">GRADING!$A$1:$K$32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K28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9" i="1"/>
  <c r="K27" i="1"/>
  <c r="K25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E4" i="5"/>
  <c r="C3" i="5"/>
  <c r="C2" i="5"/>
  <c r="C1" i="5"/>
  <c r="J29" i="3"/>
  <c r="I29" i="3"/>
  <c r="K29" i="3"/>
  <c r="G29" i="3"/>
  <c r="F29" i="3"/>
  <c r="I28" i="3"/>
  <c r="K28" i="3" s="1"/>
  <c r="J28" i="3"/>
  <c r="G28" i="3"/>
  <c r="F28" i="3" s="1"/>
  <c r="I27" i="3"/>
  <c r="K27" i="3"/>
  <c r="J27" i="3"/>
  <c r="G27" i="3"/>
  <c r="F27" i="3" s="1"/>
  <c r="I17" i="3"/>
  <c r="K17" i="3" s="1"/>
  <c r="J17" i="3"/>
  <c r="G17" i="3"/>
  <c r="F17" i="3" s="1"/>
  <c r="C6" i="3"/>
  <c r="C5" i="3"/>
  <c r="C4" i="3"/>
  <c r="C3" i="3"/>
  <c r="C2" i="3"/>
  <c r="C1" i="3"/>
  <c r="I26" i="3"/>
  <c r="K26" i="3"/>
  <c r="J26" i="3"/>
  <c r="G26" i="3"/>
  <c r="F26" i="3" s="1"/>
  <c r="I25" i="3"/>
  <c r="K25" i="3" s="1"/>
  <c r="J25" i="3"/>
  <c r="G25" i="3"/>
  <c r="F25" i="3"/>
  <c r="I24" i="3"/>
  <c r="K24" i="3"/>
  <c r="J24" i="3"/>
  <c r="G24" i="3"/>
  <c r="F24" i="3" s="1"/>
  <c r="I23" i="3"/>
  <c r="K23" i="3"/>
  <c r="J23" i="3"/>
  <c r="G23" i="3"/>
  <c r="F23" i="3" s="1"/>
  <c r="I30" i="3"/>
  <c r="K30" i="3" s="1"/>
  <c r="I31" i="3"/>
  <c r="K31" i="3" s="1"/>
  <c r="J31" i="3"/>
  <c r="J30" i="3"/>
  <c r="G31" i="3"/>
  <c r="F31" i="3"/>
  <c r="G30" i="3"/>
  <c r="F30" i="3"/>
  <c r="I11" i="3"/>
  <c r="K11" i="3" s="1"/>
  <c r="J11" i="3"/>
  <c r="G11" i="3"/>
  <c r="F11" i="3"/>
  <c r="I16" i="3"/>
  <c r="K16" i="3" s="1"/>
  <c r="J16" i="3"/>
  <c r="G16" i="3"/>
  <c r="F16" i="3" s="1"/>
  <c r="I20" i="3"/>
  <c r="K20" i="3" s="1"/>
  <c r="J20" i="3"/>
  <c r="G20" i="3"/>
  <c r="F20" i="3" s="1"/>
  <c r="G15" i="3"/>
  <c r="F15" i="3" s="1"/>
  <c r="I15" i="3"/>
  <c r="K15" i="3"/>
  <c r="J15" i="3"/>
  <c r="G13" i="3"/>
  <c r="F13" i="3" s="1"/>
  <c r="I13" i="3"/>
  <c r="K13" i="3"/>
  <c r="J13" i="3"/>
  <c r="I18" i="3"/>
  <c r="K18" i="3" s="1"/>
  <c r="G14" i="3"/>
  <c r="F14" i="3" s="1"/>
  <c r="K14" i="3"/>
  <c r="J14" i="3"/>
  <c r="I14" i="3"/>
  <c r="I12" i="3"/>
  <c r="K12" i="3" s="1"/>
  <c r="J12" i="3"/>
  <c r="G12" i="3"/>
  <c r="F12" i="3"/>
  <c r="G10" i="3"/>
  <c r="F10" i="3" s="1"/>
  <c r="I10" i="3"/>
  <c r="K10" i="3" s="1"/>
  <c r="J10" i="3"/>
  <c r="G21" i="3"/>
  <c r="F21" i="3"/>
  <c r="I21" i="3"/>
  <c r="K21" i="3"/>
  <c r="J21" i="3"/>
  <c r="G18" i="3"/>
  <c r="F18" i="3" s="1"/>
  <c r="G19" i="3"/>
  <c r="F19" i="3" s="1"/>
  <c r="G22" i="3"/>
  <c r="F22" i="3"/>
  <c r="G9" i="3"/>
  <c r="F9" i="3" s="1"/>
  <c r="J18" i="3"/>
  <c r="J19" i="3"/>
  <c r="I19" i="3"/>
  <c r="K19" i="3" s="1"/>
  <c r="J22" i="3"/>
  <c r="I22" i="3"/>
  <c r="K22" i="3" s="1"/>
  <c r="J9" i="3"/>
  <c r="I9" i="3"/>
  <c r="K9" i="3" s="1"/>
</calcChain>
</file>

<file path=xl/sharedStrings.xml><?xml version="1.0" encoding="utf-8"?>
<sst xmlns="http://schemas.openxmlformats.org/spreadsheetml/2006/main" count="159" uniqueCount="105">
  <si>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</si>
  <si>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</si>
  <si>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</si>
  <si>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</si>
  <si>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</si>
  <si>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</si>
  <si>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</si>
  <si>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</si>
  <si>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</si>
  <si>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</si>
  <si>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</si>
  <si>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</si>
  <si>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</si>
  <si>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</si>
  <si>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</si>
  <si>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</si>
  <si>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</si>
  <si>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</si>
  <si>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</si>
  <si>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</si>
  <si>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</si>
  <si>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</si>
  <si>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</si>
  <si>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</si>
  <si>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</si>
  <si>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</si>
  <si>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</si>
  <si>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</si>
  <si>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</si>
  <si>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</si>
  <si>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</si>
  <si>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</si>
  <si>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</si>
  <si>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</si>
  <si>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</si>
  <si>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</si>
  <si>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</si>
  <si>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</si>
  <si>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</si>
  <si>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</si>
  <si>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</si>
  <si>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</si>
  <si>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</si>
  <si>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</si>
  <si>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EMB PLACEMENT FROM HPS</t>
  </si>
  <si>
    <t>EMB PLACEMENT FROM CF</t>
  </si>
  <si>
    <t>***BRING BACK TO SPECS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</si>
  <si>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</si>
  <si>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</si>
  <si>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</si>
  <si>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</si>
  <si>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</si>
  <si>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</si>
  <si>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</si>
  <si>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</si>
  <si>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</si>
  <si>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</si>
  <si>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</si>
  <si>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HOOD HEIGHT</t>
  </si>
  <si>
    <t>HOOD WIDTH 5" BELOW TOP EDGE</t>
  </si>
  <si>
    <t>BRING BACK TO SPECS ALL THE HIGHLIGHTED POMS</t>
  </si>
  <si>
    <t>UNAVAILABLE</t>
  </si>
  <si>
    <t>HOOD DEPTH - 5" DOWN</t>
  </si>
  <si>
    <t>DRAWCORD LENGTH TOTAL</t>
  </si>
  <si>
    <t>PROCEED TO PP SAMPLE WITH CHANGES</t>
  </si>
  <si>
    <t>DRAWCORD LENGTH</t>
  </si>
  <si>
    <t>XS</t>
  </si>
  <si>
    <t>FOLLOW REVISED POM ON COLUMN "H"</t>
  </si>
  <si>
    <t>FA25</t>
  </si>
  <si>
    <t>SMS</t>
  </si>
  <si>
    <t>Stussy Applique Hood</t>
  </si>
  <si>
    <t>COMMENTS 1/30/2025:</t>
  </si>
  <si>
    <t>REVISED POMS</t>
  </si>
  <si>
    <t>***REVISED POM***FOLLOW NEW MEASUREMENT</t>
  </si>
  <si>
    <t>DATE: 4/8/2025</t>
  </si>
  <si>
    <t>COMMENTS 4/8/2025:</t>
  </si>
  <si>
    <t>PROCEED TO BULK WITH CHANGES</t>
  </si>
  <si>
    <t>COMMENTS: PROCEED TO BULK WITH CHANGES</t>
  </si>
  <si>
    <t>PPS</t>
  </si>
  <si>
    <t>FOLLOW REVISED POM ON COLUMN "K"</t>
  </si>
  <si>
    <t xml:space="preserve">MUST FOLLOW TECHPACK FOR POCKET DIMENSIONS, PLACEMENT, STITCHES, TRIM AND LABELS </t>
  </si>
  <si>
    <t>NOTE - decrease the top pocket width to 10” (the attached tech pack is updated).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</si>
  <si>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</si>
  <si>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</si>
  <si>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</si>
  <si>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</si>
  <si>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</si>
  <si>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</si>
  <si>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</si>
  <si>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</si>
  <si>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</si>
  <si>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</si>
  <si>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</si>
  <si>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</si>
  <si>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</si>
  <si>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</si>
  <si>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</si>
  <si>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</si>
  <si>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</si>
  <si>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</si>
  <si>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</si>
  <si>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</si>
  <si>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QUAY LẠI ĐÚNG THÔNG SỐ NHỮNG DÒNG TÔ VÀNG</t>
  </si>
  <si>
    <t>THEO THÔNG SỐ THAY ĐỔI CỘT REVISED POMS 08/04/2025</t>
  </si>
  <si>
    <t>LƯU Ý - giảm chiều rộng túi trên cùng xuống còn 10” (gói công nghệ kèm theo đã được cập nhật).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</si>
</sst>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8"/>
      <color rgb="FFFF0000"/>
      <name val="Calibri"/>
      <family val="2"/>
    </font>
    <font>
      <b/>
      <sz val="2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2" fontId="17" fillId="0" borderId="0" xfId="0" applyNumberFormat="1" applyFont="1" applyAlignment="1">
      <alignment horizontal="left"/>
    </xf>
    <xf numFmtId="0" fontId="11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2" fontId="18" fillId="0" borderId="0" xfId="0" applyNumberFormat="1" applyFont="1" applyAlignment="1">
      <alignment horizontal="left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39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12" fontId="7" fillId="10" borderId="40" xfId="0" applyNumberFormat="1" applyFont="1" applyFill="1" applyBorder="1" applyAlignment="1">
      <alignment horizontal="center" vertical="center" wrapText="1"/>
    </xf>
    <xf numFmtId="14" fontId="9" fillId="10" borderId="23" xfId="0" applyNumberFormat="1" applyFont="1" applyFill="1" applyBorder="1" applyAlignment="1">
      <alignment horizontal="center" vertical="center"/>
    </xf>
    <xf numFmtId="12" fontId="11" fillId="10" borderId="26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15" fillId="10" borderId="28" xfId="0" applyNumberFormat="1" applyFont="1" applyFill="1" applyBorder="1" applyAlignment="1">
      <alignment horizontal="center" vertical="center"/>
    </xf>
    <xf numFmtId="12" fontId="22" fillId="10" borderId="39" xfId="0" applyNumberFormat="1" applyFont="1" applyFill="1" applyBorder="1" applyAlignment="1">
      <alignment horizontal="center" vertical="center"/>
    </xf>
    <xf numFmtId="0" fontId="11" fillId="2" borderId="11" xfId="0" applyFont="1" applyFill="1" applyBorder="1"/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3" fillId="0" borderId="5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3" fillId="2" borderId="26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8" borderId="26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11" fillId="2" borderId="26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wrapText="1"/>
    </xf>
    <xf numFmtId="0" fontId="11" fillId="2" borderId="1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0" xfId="0" applyFont="1" applyBorder="1"/>
    <xf numFmtId="0" fontId="11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/>
    </xf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/>
    </xf>
    <xf numFmtId="0" fontId="2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18275</xdr:colOff>
      <xdr:row>0</xdr:row>
      <xdr:rowOff>0</xdr:rowOff>
    </xdr:from>
    <xdr:to>
      <xdr:col>6</xdr:col>
      <xdr:colOff>696058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6063" y="0"/>
          <a:ext cx="1898937" cy="98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1548904</xdr:colOff>
      <xdr:row>5</xdr:row>
      <xdr:rowOff>472214</xdr:rowOff>
    </xdr:from>
    <xdr:to>
      <xdr:col>2</xdr:col>
      <xdr:colOff>2594430</xdr:colOff>
      <xdr:row>17</xdr:row>
      <xdr:rowOff>223595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22519-9375-46AE-9D17-98A7001F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730907" y="2481409"/>
          <a:ext cx="3480888" cy="2610667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8AE0175-58C6-4952-8834-AFDF58DA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479508</xdr:rowOff>
    </xdr:from>
    <xdr:to>
      <xdr:col>2</xdr:col>
      <xdr:colOff>423854</xdr:colOff>
      <xdr:row>17</xdr:row>
      <xdr:rowOff>224811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C9359-59B9-4779-94C8-8DECB1BC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34351" y="2487944"/>
          <a:ext cx="3474810" cy="2606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2146352</xdr:colOff>
      <xdr:row>5</xdr:row>
      <xdr:rowOff>416317</xdr:rowOff>
    </xdr:from>
    <xdr:to>
      <xdr:col>3</xdr:col>
      <xdr:colOff>1189506</xdr:colOff>
      <xdr:row>17</xdr:row>
      <xdr:rowOff>192892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6A190-5E70-427F-879B-54ED6B7F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890346" y="2428662"/>
          <a:ext cx="3506082" cy="2629562"/>
        </a:xfrm>
        <a:prstGeom prst="rect">
          <a:avLst/>
        </a:prstGeom>
      </xdr:spPr>
    </xdr:pic>
    <xdr:clientData/>
  </xdr:twoCellAnchor>
  <xdr:twoCellAnchor>
    <xdr:from>
      <xdr:col>2</xdr:col>
      <xdr:colOff>3246549</xdr:colOff>
      <xdr:row>6</xdr:row>
      <xdr:rowOff>205704</xdr:rowOff>
    </xdr:from>
    <xdr:to>
      <xdr:col>3</xdr:col>
      <xdr:colOff>142186</xdr:colOff>
      <xdr:row>8</xdr:row>
      <xdr:rowOff>178874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B5ED789-5E60-4909-A2CB-744D8F004225}"/>
            </a:ext>
          </a:extLst>
        </xdr:cNvPr>
        <xdr:cNvSpPr/>
      </xdr:nvSpPr>
      <xdr:spPr>
        <a:xfrm>
          <a:off x="5428803" y="2280634"/>
          <a:ext cx="482045" cy="7065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1548905</xdr:colOff>
      <xdr:row>5</xdr:row>
      <xdr:rowOff>472213</xdr:rowOff>
    </xdr:from>
    <xdr:to>
      <xdr:col>2</xdr:col>
      <xdr:colOff>2594430</xdr:colOff>
      <xdr:row>17</xdr:row>
      <xdr:rowOff>223594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2125A6-D467-4E17-8CF1-54348BAF3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730907" y="2481409"/>
          <a:ext cx="3480888" cy="2610666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B2A8E671-1D50-49BF-B2E1-E2BFA84F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479508</xdr:rowOff>
    </xdr:from>
    <xdr:to>
      <xdr:col>2</xdr:col>
      <xdr:colOff>423853</xdr:colOff>
      <xdr:row>17</xdr:row>
      <xdr:rowOff>224811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891BBA-DD47-444F-A806-E98243DAA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34351" y="2487944"/>
          <a:ext cx="3474810" cy="2606107"/>
        </a:xfrm>
        <a:prstGeom prst="rect">
          <a:avLst/>
        </a:prstGeom>
      </xdr:spPr>
    </xdr:pic>
    <xdr:clientData/>
  </xdr:twoCellAnchor>
  <xdr:twoCellAnchor editAs="oneCell">
    <xdr:from>
      <xdr:col>2</xdr:col>
      <xdr:colOff>2191070</xdr:colOff>
      <xdr:row>5</xdr:row>
      <xdr:rowOff>478921</xdr:rowOff>
    </xdr:from>
    <xdr:to>
      <xdr:col>3</xdr:col>
      <xdr:colOff>1207393</xdr:colOff>
      <xdr:row>17</xdr:row>
      <xdr:rowOff>219723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198A72-B171-43F4-8B8A-2C2F6F0F2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939535" y="2486795"/>
          <a:ext cx="3470309" cy="2602731"/>
        </a:xfrm>
        <a:prstGeom prst="rect">
          <a:avLst/>
        </a:prstGeom>
      </xdr:spPr>
    </xdr:pic>
    <xdr:clientData/>
  </xdr:twoCellAnchor>
  <xdr:twoCellAnchor>
    <xdr:from>
      <xdr:col>2</xdr:col>
      <xdr:colOff>3174999</xdr:colOff>
      <xdr:row>6</xdr:row>
      <xdr:rowOff>268310</xdr:rowOff>
    </xdr:from>
    <xdr:to>
      <xdr:col>3</xdr:col>
      <xdr:colOff>70636</xdr:colOff>
      <xdr:row>8</xdr:row>
      <xdr:rowOff>241480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F738DA4-5FAC-47F8-8C90-F1E5DF27FE59}"/>
            </a:ext>
          </a:extLst>
        </xdr:cNvPr>
        <xdr:cNvSpPr/>
      </xdr:nvSpPr>
      <xdr:spPr>
        <a:xfrm>
          <a:off x="5357253" y="2343240"/>
          <a:ext cx="482045" cy="7065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0"/>
  <sheetViews>
    <sheetView tabSelected="1" view="pageBreakPreview" zoomScale="48" zoomScaleNormal="45" zoomScaleSheetLayoutView="48" workbookViewId="0">
      <pane xSplit="13" ySplit="5" topLeftCell="P6" activePane="bottomRight" state="frozen"/>
      <selection pane="topRight" activeCell="J1" sqref="J1"/>
      <selection pane="bottomLeft" activeCell="A8" sqref="A8"/>
      <selection pane="bottomRight" activeCell="M37" sqref="M37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7.453125" style="10" customWidth="1"/>
    <col min="8" max="8" width="10.453125" style="10" customWidth="1"/>
    <col min="9" max="10" width="17.453125" style="10" customWidth="1"/>
    <col min="11" max="11" width="10.453125" style="10" customWidth="1"/>
    <col min="12" max="12" width="17.453125" style="10" customWidth="1"/>
    <col min="13" max="13" width="91.1796875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37" t="s">
        <v>9</v>
      </c>
      <c r="B1" s="137"/>
      <c r="C1" s="51">
        <v>118591</v>
      </c>
      <c r="D1" s="186"/>
      <c r="F1" s="138"/>
      <c r="G1" s="138"/>
      <c r="H1" s="138"/>
      <c r="I1" s="14"/>
      <c r="J1" s="14"/>
      <c r="K1" s="14"/>
      <c r="L1" s="14"/>
      <c r="M1" s="26"/>
    </row>
    <row r="2" spans="1:27" ht="24.75" customHeight="1" thickBot="1" x14ac:dyDescent="1.05">
      <c r="A2" s="137" t="s">
        <v>10</v>
      </c>
      <c r="B2" s="137"/>
      <c r="C2" s="52" t="s">
        <v>70</v>
      </c>
      <c r="D2" s="187"/>
      <c r="F2" s="139"/>
      <c r="G2" s="139"/>
      <c r="H2" s="139"/>
      <c r="I2" s="14"/>
      <c r="J2" s="14"/>
      <c r="K2" s="14"/>
      <c r="L2" s="14"/>
      <c r="M2" s="27"/>
    </row>
    <row r="3" spans="1:27" ht="24.75" customHeight="1" thickBot="1" x14ac:dyDescent="1.05">
      <c r="A3" s="143" t="s">
        <v>29</v>
      </c>
      <c r="B3" s="144"/>
      <c r="C3" s="30" t="s">
        <v>61</v>
      </c>
      <c r="D3" s="188"/>
      <c r="F3" s="24"/>
      <c r="G3" s="14"/>
      <c r="H3" s="14"/>
      <c r="I3" s="14"/>
      <c r="J3" s="14"/>
      <c r="K3" s="14"/>
      <c r="L3" s="14"/>
      <c r="M3" s="27"/>
    </row>
    <row r="4" spans="1:27" ht="22.75" customHeight="1" thickBot="1" x14ac:dyDescent="0.55000000000000004">
      <c r="A4" s="137" t="s">
        <v>37</v>
      </c>
      <c r="B4" s="137"/>
      <c r="C4" s="28" t="s">
        <v>68</v>
      </c>
      <c r="D4" s="189"/>
      <c r="F4" s="95" t="s">
        <v>74</v>
      </c>
      <c r="H4" s="13"/>
      <c r="K4" s="13"/>
      <c r="M4" s="27"/>
    </row>
    <row r="5" spans="1:27" ht="22.75" customHeight="1" thickBot="1" x14ac:dyDescent="0.55000000000000004">
      <c r="A5" s="142" t="s">
        <v>11</v>
      </c>
      <c r="B5" s="142"/>
      <c r="C5" s="15" t="s">
        <v>13</v>
      </c>
      <c r="D5" s="190"/>
      <c r="H5" s="13"/>
      <c r="K5" s="13"/>
      <c r="M5" s="27"/>
    </row>
    <row r="6" spans="1:27" ht="24.75" customHeight="1" thickBot="1" x14ac:dyDescent="1.05">
      <c r="A6" s="140" t="s">
        <v>8</v>
      </c>
      <c r="B6" s="141"/>
      <c r="C6" s="60"/>
      <c r="D6" s="188"/>
      <c r="F6" s="24"/>
      <c r="G6" s="14"/>
      <c r="H6" s="14"/>
      <c r="I6" s="14"/>
      <c r="J6" s="14"/>
      <c r="K6" s="14"/>
      <c r="L6" s="14"/>
      <c r="M6" s="27"/>
    </row>
    <row r="7" spans="1:27" ht="39.75" customHeight="1" thickBot="1" x14ac:dyDescent="0.55000000000000004">
      <c r="A7" s="61"/>
      <c r="B7" s="152" t="s">
        <v>4</v>
      </c>
      <c r="C7" s="153"/>
      <c r="D7" s="133"/>
      <c r="E7" s="65"/>
      <c r="F7" s="69" t="s">
        <v>12</v>
      </c>
      <c r="G7" s="67" t="s">
        <v>69</v>
      </c>
      <c r="H7" s="33"/>
      <c r="I7" s="121" t="s">
        <v>72</v>
      </c>
      <c r="J7" s="124" t="s">
        <v>78</v>
      </c>
      <c r="K7" s="128"/>
      <c r="L7" s="121" t="s">
        <v>72</v>
      </c>
      <c r="M7" s="62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44" customHeight="1" thickBot="1" x14ac:dyDescent="0.55000000000000004">
      <c r="A8" s="63" t="s">
        <v>5</v>
      </c>
      <c r="B8" s="154" t="s">
        <v>56</v>
      </c>
      <c r="C8" s="155"/>
      <c r="D8" s="134"/>
      <c r="E8" s="66" t="s">
        <v>18</v>
      </c>
      <c r="F8" s="70" t="s">
        <v>13</v>
      </c>
      <c r="G8" s="68">
        <v>45687</v>
      </c>
      <c r="H8" s="64" t="s">
        <v>36</v>
      </c>
      <c r="I8" s="122">
        <v>45687</v>
      </c>
      <c r="J8" s="125">
        <v>45755</v>
      </c>
      <c r="K8" s="129" t="s">
        <v>36</v>
      </c>
      <c r="L8" s="122">
        <v>45755</v>
      </c>
      <c r="M8" s="71" t="s">
        <v>77</v>
      </c>
      <c r="N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73" customFormat="1" ht="42" x14ac:dyDescent="0.5">
      <c r="A9" s="105">
        <v>1</v>
      </c>
      <c r="B9" s="156" t="s">
        <v>30</v>
      </c>
      <c r="C9" s="157"/>
      <c r="D9" s="193" t="s">
        <v>82</v>
      </c>
      <c r="E9" s="84">
        <v>0.25</v>
      </c>
      <c r="F9" s="56">
        <v>8.75</v>
      </c>
      <c r="G9" s="106">
        <v>8.875</v>
      </c>
      <c r="H9" s="107">
        <f t="shared" ref="H9" si="0">G9-F9</f>
        <v>0.125</v>
      </c>
      <c r="I9" s="120"/>
      <c r="J9" s="126">
        <v>8.625</v>
      </c>
      <c r="K9" s="107">
        <f>J9-F9</f>
        <v>-0.125</v>
      </c>
      <c r="L9" s="120"/>
      <c r="M9" s="108"/>
      <c r="N9" s="72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73" customFormat="1" ht="25" customHeight="1" x14ac:dyDescent="0.5">
      <c r="A10" s="59">
        <v>2</v>
      </c>
      <c r="B10" s="145" t="s">
        <v>40</v>
      </c>
      <c r="C10" s="146"/>
      <c r="D10" s="194" t="s">
        <v>83</v>
      </c>
      <c r="E10" s="85">
        <v>0.75</v>
      </c>
      <c r="F10" s="48">
        <v>24.5</v>
      </c>
      <c r="G10" s="74">
        <v>24.75</v>
      </c>
      <c r="H10" s="75">
        <f t="shared" ref="H10" si="1">G10-F10</f>
        <v>0.25</v>
      </c>
      <c r="I10" s="119"/>
      <c r="J10" s="127">
        <v>24.5</v>
      </c>
      <c r="K10" s="75">
        <f>J10-F10</f>
        <v>0</v>
      </c>
      <c r="L10" s="119"/>
      <c r="M10" s="76"/>
      <c r="N10" s="72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73" customFormat="1" ht="25" customHeight="1" x14ac:dyDescent="0.5">
      <c r="A11" s="59">
        <v>3</v>
      </c>
      <c r="B11" s="145" t="s">
        <v>31</v>
      </c>
      <c r="C11" s="146"/>
      <c r="D11" s="194" t="s">
        <v>84</v>
      </c>
      <c r="E11" s="85">
        <v>0.75</v>
      </c>
      <c r="F11" s="48">
        <v>27</v>
      </c>
      <c r="G11" s="74">
        <v>27.25</v>
      </c>
      <c r="H11" s="75">
        <f t="shared" ref="H11" si="2">G11-F11</f>
        <v>0.25</v>
      </c>
      <c r="I11" s="119"/>
      <c r="J11" s="127">
        <v>27</v>
      </c>
      <c r="K11" s="75">
        <f t="shared" ref="K11:K24" si="3">J11-F11</f>
        <v>0</v>
      </c>
      <c r="L11" s="119"/>
      <c r="M11" s="76"/>
      <c r="N11" s="72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73" customFormat="1" ht="25" customHeight="1" x14ac:dyDescent="0.5">
      <c r="A12" s="59">
        <v>4</v>
      </c>
      <c r="B12" s="150" t="s">
        <v>32</v>
      </c>
      <c r="C12" s="151"/>
      <c r="D12" s="192" t="s">
        <v>85</v>
      </c>
      <c r="E12" s="85">
        <v>0.75</v>
      </c>
      <c r="F12" s="48">
        <v>20.5</v>
      </c>
      <c r="G12" s="74">
        <v>20.5</v>
      </c>
      <c r="H12" s="75">
        <f t="shared" ref="H12:H19" si="4">G12-F12</f>
        <v>0</v>
      </c>
      <c r="I12" s="119"/>
      <c r="J12" s="127">
        <v>20.5</v>
      </c>
      <c r="K12" s="75">
        <f t="shared" si="3"/>
        <v>0</v>
      </c>
      <c r="L12" s="119"/>
      <c r="M12" s="76"/>
      <c r="N12" s="7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73" customFormat="1" ht="25" customHeight="1" x14ac:dyDescent="0.5">
      <c r="A13" s="109">
        <v>5</v>
      </c>
      <c r="B13" s="110" t="s">
        <v>14</v>
      </c>
      <c r="C13" s="110"/>
      <c r="D13" s="195" t="s">
        <v>86</v>
      </c>
      <c r="E13" s="116">
        <v>0.625</v>
      </c>
      <c r="F13" s="117">
        <v>26</v>
      </c>
      <c r="G13" s="113">
        <v>25.25</v>
      </c>
      <c r="H13" s="114">
        <f t="shared" si="4"/>
        <v>-0.75</v>
      </c>
      <c r="I13" s="113"/>
      <c r="J13" s="113">
        <v>26.5</v>
      </c>
      <c r="K13" s="114">
        <f t="shared" si="3"/>
        <v>0.5</v>
      </c>
      <c r="L13" s="118">
        <v>26.5</v>
      </c>
      <c r="M13" s="115" t="s">
        <v>73</v>
      </c>
      <c r="N13" s="7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73" customFormat="1" ht="42" x14ac:dyDescent="0.5">
      <c r="A14" s="109">
        <v>6</v>
      </c>
      <c r="B14" s="110" t="s">
        <v>39</v>
      </c>
      <c r="C14" s="110"/>
      <c r="D14" s="196" t="s">
        <v>87</v>
      </c>
      <c r="E14" s="111">
        <v>0.375</v>
      </c>
      <c r="F14" s="112">
        <v>11</v>
      </c>
      <c r="G14" s="113">
        <v>11.5</v>
      </c>
      <c r="H14" s="114">
        <f t="shared" si="4"/>
        <v>0.5</v>
      </c>
      <c r="I14" s="113"/>
      <c r="J14" s="113">
        <v>11.5</v>
      </c>
      <c r="K14" s="114">
        <f t="shared" si="3"/>
        <v>0.5</v>
      </c>
      <c r="L14" s="113"/>
      <c r="M14" s="115" t="s">
        <v>46</v>
      </c>
      <c r="N14" s="7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73" customFormat="1" ht="25" customHeight="1" x14ac:dyDescent="0.5">
      <c r="A15" s="109">
        <v>7</v>
      </c>
      <c r="B15" s="160" t="s">
        <v>43</v>
      </c>
      <c r="C15" s="160"/>
      <c r="D15" s="197" t="s">
        <v>88</v>
      </c>
      <c r="E15" s="111">
        <v>0.375</v>
      </c>
      <c r="F15" s="112">
        <v>10.75</v>
      </c>
      <c r="G15" s="113">
        <v>11.5</v>
      </c>
      <c r="H15" s="114">
        <f t="shared" si="4"/>
        <v>0.75</v>
      </c>
      <c r="I15" s="113"/>
      <c r="J15" s="113">
        <v>11.5</v>
      </c>
      <c r="K15" s="114">
        <f t="shared" si="3"/>
        <v>0.75</v>
      </c>
      <c r="L15" s="113"/>
      <c r="M15" s="115" t="s">
        <v>46</v>
      </c>
      <c r="N15" s="7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73" customFormat="1" ht="25" customHeight="1" x14ac:dyDescent="0.5">
      <c r="A16" s="109">
        <v>8</v>
      </c>
      <c r="B16" s="110" t="s">
        <v>17</v>
      </c>
      <c r="C16" s="110"/>
      <c r="D16" s="196" t="s">
        <v>89</v>
      </c>
      <c r="E16" s="111">
        <v>0.625</v>
      </c>
      <c r="F16" s="112">
        <v>22.5</v>
      </c>
      <c r="G16" s="113">
        <v>21.75</v>
      </c>
      <c r="H16" s="114">
        <f t="shared" si="4"/>
        <v>-0.75</v>
      </c>
      <c r="I16" s="113"/>
      <c r="J16" s="113">
        <v>22</v>
      </c>
      <c r="K16" s="114">
        <f t="shared" si="3"/>
        <v>-0.5</v>
      </c>
      <c r="L16" s="113"/>
      <c r="M16" s="115" t="s">
        <v>46</v>
      </c>
      <c r="N16" s="7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73" customFormat="1" ht="42" x14ac:dyDescent="0.5">
      <c r="A17" s="109">
        <v>9</v>
      </c>
      <c r="B17" s="110" t="s">
        <v>57</v>
      </c>
      <c r="C17" s="110"/>
      <c r="D17" s="196" t="s">
        <v>90</v>
      </c>
      <c r="E17" s="111">
        <v>0.625</v>
      </c>
      <c r="F17" s="112">
        <v>22.5</v>
      </c>
      <c r="G17" s="113">
        <v>22.5</v>
      </c>
      <c r="H17" s="114">
        <f t="shared" ref="H17" si="5">G17-F17</f>
        <v>0</v>
      </c>
      <c r="I17" s="113"/>
      <c r="J17" s="113">
        <v>22.75</v>
      </c>
      <c r="K17" s="114">
        <f t="shared" si="3"/>
        <v>0.25</v>
      </c>
      <c r="L17" s="113"/>
      <c r="M17" s="115" t="s">
        <v>46</v>
      </c>
      <c r="N17" s="7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73" customFormat="1" ht="25" customHeight="1" x14ac:dyDescent="0.5">
      <c r="A18" s="59">
        <v>10</v>
      </c>
      <c r="B18" s="96" t="s">
        <v>54</v>
      </c>
      <c r="C18" s="96"/>
      <c r="D18" s="198" t="s">
        <v>91</v>
      </c>
      <c r="E18" s="85">
        <v>0.25</v>
      </c>
      <c r="F18" s="48">
        <v>3.5</v>
      </c>
      <c r="G18" s="74">
        <v>3</v>
      </c>
      <c r="H18" s="75">
        <f t="shared" si="4"/>
        <v>-0.5</v>
      </c>
      <c r="I18" s="119"/>
      <c r="J18" s="127">
        <v>3.5</v>
      </c>
      <c r="K18" s="75">
        <f t="shared" si="3"/>
        <v>0</v>
      </c>
      <c r="L18" s="119"/>
      <c r="M18" s="76"/>
      <c r="N18" s="7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73" customFormat="1" ht="25" customHeight="1" x14ac:dyDescent="0.5">
      <c r="A19" s="59">
        <v>11</v>
      </c>
      <c r="B19" s="161" t="s">
        <v>47</v>
      </c>
      <c r="C19" s="161"/>
      <c r="D19" s="199" t="s">
        <v>92</v>
      </c>
      <c r="E19" s="85">
        <v>0.125</v>
      </c>
      <c r="F19" s="48">
        <v>3</v>
      </c>
      <c r="G19" s="74">
        <v>3.25</v>
      </c>
      <c r="H19" s="75">
        <f t="shared" si="4"/>
        <v>0.25</v>
      </c>
      <c r="I19" s="119"/>
      <c r="J19" s="127">
        <v>3.125</v>
      </c>
      <c r="K19" s="75">
        <f t="shared" si="3"/>
        <v>0.125</v>
      </c>
      <c r="L19" s="119"/>
      <c r="M19" s="76"/>
      <c r="N19" s="7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73" customFormat="1" ht="25" customHeight="1" x14ac:dyDescent="0.5">
      <c r="A20" s="59">
        <v>12</v>
      </c>
      <c r="B20" s="136" t="s">
        <v>48</v>
      </c>
      <c r="C20" s="136"/>
      <c r="D20" s="200" t="s">
        <v>93</v>
      </c>
      <c r="E20" s="84">
        <v>0.125</v>
      </c>
      <c r="F20" s="56">
        <v>3</v>
      </c>
      <c r="G20" s="74">
        <v>3</v>
      </c>
      <c r="H20" s="75">
        <f t="shared" ref="H20" si="6">G20-F20</f>
        <v>0</v>
      </c>
      <c r="I20" s="119"/>
      <c r="J20" s="127">
        <v>3</v>
      </c>
      <c r="K20" s="75">
        <f t="shared" si="3"/>
        <v>0</v>
      </c>
      <c r="L20" s="119"/>
      <c r="M20" s="9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73" customFormat="1" ht="41.5" customHeight="1" x14ac:dyDescent="0.5">
      <c r="A21" s="109">
        <v>14</v>
      </c>
      <c r="B21" s="158" t="s">
        <v>15</v>
      </c>
      <c r="C21" s="159"/>
      <c r="D21" s="201" t="s">
        <v>94</v>
      </c>
      <c r="E21" s="111">
        <v>0.125</v>
      </c>
      <c r="F21" s="112">
        <v>4.25</v>
      </c>
      <c r="G21" s="113">
        <v>4</v>
      </c>
      <c r="H21" s="114">
        <f>G21-F21</f>
        <v>-0.25</v>
      </c>
      <c r="I21" s="113"/>
      <c r="J21" s="113">
        <v>4</v>
      </c>
      <c r="K21" s="114">
        <f t="shared" si="3"/>
        <v>-0.25</v>
      </c>
      <c r="L21" s="113"/>
      <c r="M21" s="115" t="s">
        <v>46</v>
      </c>
      <c r="N21" s="7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73" customFormat="1" ht="41.5" customHeight="1" x14ac:dyDescent="0.5">
      <c r="A22" s="109">
        <v>15</v>
      </c>
      <c r="B22" s="158" t="s">
        <v>16</v>
      </c>
      <c r="C22" s="159"/>
      <c r="D22" s="201" t="s">
        <v>95</v>
      </c>
      <c r="E22" s="111">
        <v>0.125</v>
      </c>
      <c r="F22" s="112">
        <v>1</v>
      </c>
      <c r="G22" s="113">
        <v>0.75</v>
      </c>
      <c r="H22" s="114">
        <f>G22-F22</f>
        <v>-0.25</v>
      </c>
      <c r="I22" s="113"/>
      <c r="J22" s="113">
        <v>0.75</v>
      </c>
      <c r="K22" s="114">
        <f t="shared" si="3"/>
        <v>-0.25</v>
      </c>
      <c r="L22" s="113"/>
      <c r="M22" s="115" t="s">
        <v>46</v>
      </c>
      <c r="N22" s="7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73" customFormat="1" ht="25" customHeight="1" x14ac:dyDescent="0.5">
      <c r="A23" s="59">
        <v>16</v>
      </c>
      <c r="B23" s="136" t="s">
        <v>49</v>
      </c>
      <c r="C23" s="136"/>
      <c r="D23" s="202" t="s">
        <v>96</v>
      </c>
      <c r="E23" s="98">
        <v>0.25</v>
      </c>
      <c r="F23" s="91">
        <v>9.75</v>
      </c>
      <c r="G23" s="74">
        <v>9.5</v>
      </c>
      <c r="H23" s="75">
        <f t="shared" ref="H23:H26" si="7">G23-F23</f>
        <v>-0.25</v>
      </c>
      <c r="I23" s="119"/>
      <c r="J23" s="127">
        <v>9.625</v>
      </c>
      <c r="K23" s="75">
        <f t="shared" si="3"/>
        <v>-0.125</v>
      </c>
      <c r="L23" s="119"/>
      <c r="M23" s="76"/>
      <c r="N23" s="7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73" customFormat="1" ht="25" customHeight="1" x14ac:dyDescent="0.5">
      <c r="A24" s="59">
        <v>17</v>
      </c>
      <c r="B24" s="136" t="s">
        <v>50</v>
      </c>
      <c r="C24" s="136"/>
      <c r="D24" s="202" t="s">
        <v>97</v>
      </c>
      <c r="E24" s="98">
        <v>0.25</v>
      </c>
      <c r="F24" s="91">
        <v>7</v>
      </c>
      <c r="G24" s="74">
        <v>7.125</v>
      </c>
      <c r="H24" s="75">
        <f t="shared" si="7"/>
        <v>0.125</v>
      </c>
      <c r="I24" s="119"/>
      <c r="J24" s="127">
        <v>7.125</v>
      </c>
      <c r="K24" s="75">
        <f t="shared" si="3"/>
        <v>0.125</v>
      </c>
      <c r="L24" s="119"/>
      <c r="M24" s="76"/>
      <c r="N24" s="72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73" customFormat="1" ht="25" customHeight="1" x14ac:dyDescent="0.5">
      <c r="A25" s="59">
        <v>18</v>
      </c>
      <c r="B25" s="136" t="s">
        <v>51</v>
      </c>
      <c r="C25" s="136"/>
      <c r="D25" s="202" t="s">
        <v>98</v>
      </c>
      <c r="E25" s="98">
        <v>0.25</v>
      </c>
      <c r="F25" s="91">
        <v>5</v>
      </c>
      <c r="G25" s="74">
        <v>4.75</v>
      </c>
      <c r="H25" s="75">
        <f t="shared" si="7"/>
        <v>-0.25</v>
      </c>
      <c r="I25" s="123">
        <v>5.5</v>
      </c>
      <c r="J25" s="127">
        <v>5.375</v>
      </c>
      <c r="K25" s="75">
        <f t="shared" ref="K25" si="8">J25-I25</f>
        <v>-0.125</v>
      </c>
      <c r="L25" s="123"/>
      <c r="M25" s="76"/>
      <c r="N25" s="72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73" customFormat="1" ht="42" x14ac:dyDescent="0.5">
      <c r="A26" s="59">
        <v>19</v>
      </c>
      <c r="B26" s="96" t="s">
        <v>52</v>
      </c>
      <c r="C26" s="96"/>
      <c r="D26" s="198" t="s">
        <v>99</v>
      </c>
      <c r="E26" s="98">
        <v>0.5</v>
      </c>
      <c r="F26" s="91">
        <v>24</v>
      </c>
      <c r="G26" s="74">
        <v>24</v>
      </c>
      <c r="H26" s="75">
        <f t="shared" si="7"/>
        <v>0</v>
      </c>
      <c r="I26" s="123"/>
      <c r="J26" s="127">
        <v>24</v>
      </c>
      <c r="K26" s="75">
        <f>J26-F26</f>
        <v>0</v>
      </c>
      <c r="L26" s="123"/>
      <c r="M26" s="76"/>
      <c r="N26" s="72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73" customFormat="1" ht="22.5" customHeight="1" x14ac:dyDescent="0.5">
      <c r="A27" s="59">
        <v>20</v>
      </c>
      <c r="B27" s="145" t="s">
        <v>58</v>
      </c>
      <c r="C27" s="146"/>
      <c r="D27" s="194" t="s">
        <v>100</v>
      </c>
      <c r="E27" s="85">
        <v>0.125</v>
      </c>
      <c r="F27" s="91">
        <v>15.25</v>
      </c>
      <c r="G27" s="74">
        <v>15.375</v>
      </c>
      <c r="H27" s="75">
        <f>G27-F27</f>
        <v>0.125</v>
      </c>
      <c r="I27" s="123">
        <v>15.5</v>
      </c>
      <c r="J27" s="127">
        <v>15.375</v>
      </c>
      <c r="K27" s="75">
        <f>J27-I27</f>
        <v>-0.125</v>
      </c>
      <c r="L27" s="123"/>
      <c r="M27" s="76"/>
      <c r="N27" s="72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73" customFormat="1" ht="24" customHeight="1" x14ac:dyDescent="0.5">
      <c r="A28" s="59">
        <v>21</v>
      </c>
      <c r="B28" s="145" t="s">
        <v>59</v>
      </c>
      <c r="C28" s="146"/>
      <c r="D28" s="194" t="s">
        <v>101</v>
      </c>
      <c r="E28" s="85">
        <v>0.125</v>
      </c>
      <c r="F28" s="91">
        <v>11</v>
      </c>
      <c r="G28" s="74">
        <v>10.5</v>
      </c>
      <c r="H28" s="75">
        <f>G28-F28</f>
        <v>-0.5</v>
      </c>
      <c r="I28" s="123"/>
      <c r="J28" s="127">
        <v>11</v>
      </c>
      <c r="K28" s="75">
        <f>J28-F28</f>
        <v>0</v>
      </c>
      <c r="L28" s="123"/>
      <c r="M28" s="76"/>
      <c r="N28" s="72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73" customFormat="1" ht="24" hidden="1" customHeight="1" x14ac:dyDescent="0.5">
      <c r="A29" s="59">
        <v>22</v>
      </c>
      <c r="B29" s="145" t="s">
        <v>65</v>
      </c>
      <c r="C29" s="146"/>
      <c r="D29" s="130"/>
      <c r="E29" s="85">
        <v>0.125</v>
      </c>
      <c r="F29" s="91">
        <v>46</v>
      </c>
      <c r="G29" s="74"/>
      <c r="H29" s="75">
        <f>G29-F29</f>
        <v>-46</v>
      </c>
      <c r="I29" s="74"/>
      <c r="J29" s="74"/>
      <c r="K29" s="75">
        <f>J29-I29</f>
        <v>0</v>
      </c>
      <c r="L29" s="74"/>
      <c r="M29" s="99"/>
      <c r="N29" s="72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73" customFormat="1" ht="25" hidden="1" customHeight="1" x14ac:dyDescent="0.5">
      <c r="A30" s="59">
        <v>22</v>
      </c>
      <c r="B30" s="147" t="s">
        <v>44</v>
      </c>
      <c r="C30" s="148"/>
      <c r="D30" s="131"/>
      <c r="E30" s="85">
        <v>0.125</v>
      </c>
      <c r="F30" s="74"/>
      <c r="G30" s="74"/>
      <c r="H30" s="75"/>
      <c r="I30" s="74"/>
      <c r="J30" s="74"/>
      <c r="K30" s="75"/>
      <c r="L30" s="74"/>
      <c r="M30" s="76"/>
      <c r="N30" s="72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73" customFormat="1" ht="25" hidden="1" customHeight="1" x14ac:dyDescent="0.5">
      <c r="A31" s="59">
        <v>23</v>
      </c>
      <c r="B31" s="149" t="s">
        <v>45</v>
      </c>
      <c r="C31" s="149"/>
      <c r="D31" s="191"/>
      <c r="E31" s="84">
        <v>0.125</v>
      </c>
      <c r="F31" s="74"/>
      <c r="G31" s="74"/>
      <c r="H31" s="75"/>
      <c r="I31" s="74"/>
      <c r="J31" s="74"/>
      <c r="K31" s="75"/>
      <c r="L31" s="74"/>
      <c r="M31" s="97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73" customFormat="1" ht="19" customHeight="1" x14ac:dyDescent="0.5">
      <c r="A32" s="6"/>
      <c r="B32" s="83" t="s">
        <v>71</v>
      </c>
      <c r="C32" s="6"/>
      <c r="D32" s="6"/>
      <c r="E32" s="101"/>
      <c r="F32" s="102"/>
      <c r="G32" s="101"/>
      <c r="H32" s="101"/>
      <c r="I32" s="101"/>
      <c r="J32" s="101"/>
      <c r="K32" s="101"/>
      <c r="L32" s="10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8" s="73" customFormat="1" ht="19" customHeight="1" x14ac:dyDescent="0.5">
      <c r="A33" s="6">
        <v>1</v>
      </c>
      <c r="B33" s="103" t="s">
        <v>60</v>
      </c>
      <c r="C33" s="6"/>
      <c r="D33" s="6"/>
      <c r="E33" s="101"/>
      <c r="F33" s="102"/>
      <c r="G33" s="101"/>
      <c r="H33" s="101"/>
      <c r="I33" s="101"/>
      <c r="J33" s="101"/>
      <c r="K33" s="101"/>
      <c r="L33" s="101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8" s="73" customFormat="1" ht="19" customHeight="1" x14ac:dyDescent="0.5">
      <c r="A34" s="6">
        <v>2</v>
      </c>
      <c r="B34" s="103" t="s">
        <v>67</v>
      </c>
      <c r="C34" s="6"/>
      <c r="D34" s="6"/>
      <c r="E34" s="101"/>
      <c r="F34" s="102"/>
      <c r="G34" s="101"/>
      <c r="H34" s="101"/>
      <c r="I34" s="101"/>
      <c r="J34" s="101"/>
      <c r="K34" s="101"/>
      <c r="L34" s="10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8" s="73" customFormat="1" ht="19" customHeight="1" x14ac:dyDescent="0.5">
      <c r="A35" s="6">
        <v>3</v>
      </c>
      <c r="B35" s="103" t="s">
        <v>80</v>
      </c>
      <c r="C35" s="6"/>
      <c r="D35" s="6"/>
      <c r="E35" s="101"/>
      <c r="F35" s="102"/>
      <c r="G35" s="101"/>
      <c r="H35" s="101"/>
      <c r="I35" s="101"/>
      <c r="J35" s="101"/>
      <c r="K35" s="101"/>
      <c r="L35" s="101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8" s="73" customFormat="1" ht="19" customHeight="1" x14ac:dyDescent="0.5">
      <c r="A36" s="6">
        <v>4</v>
      </c>
      <c r="B36" s="104" t="s">
        <v>64</v>
      </c>
      <c r="C36" s="6"/>
      <c r="D36" s="6"/>
      <c r="E36" s="101"/>
      <c r="F36" s="102"/>
      <c r="G36" s="101"/>
      <c r="H36" s="101"/>
      <c r="I36" s="101"/>
      <c r="J36" s="101"/>
      <c r="K36" s="101"/>
      <c r="L36" s="101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8" ht="19" customHeight="1" x14ac:dyDescent="0.35">
      <c r="A37" s="5"/>
      <c r="B37" s="83" t="s">
        <v>75</v>
      </c>
      <c r="C37" s="5"/>
      <c r="D37" s="5"/>
      <c r="E37" s="8"/>
      <c r="F37" s="11"/>
      <c r="G37" s="8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9" customHeight="1" x14ac:dyDescent="0.35">
      <c r="A38" s="5">
        <v>1</v>
      </c>
      <c r="B38" s="103" t="s">
        <v>60</v>
      </c>
      <c r="C38" s="5"/>
      <c r="D38" s="203"/>
      <c r="E38" s="8"/>
      <c r="F38" s="204" t="s">
        <v>102</v>
      </c>
      <c r="G38" s="8"/>
      <c r="H38" s="8"/>
      <c r="I38" s="8"/>
      <c r="J38" s="8"/>
      <c r="K38" s="8"/>
      <c r="L38" s="8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8" s="73" customFormat="1" ht="19" customHeight="1" x14ac:dyDescent="0.5">
      <c r="A39" s="6">
        <v>2</v>
      </c>
      <c r="B39" s="103" t="s">
        <v>79</v>
      </c>
      <c r="C39" s="6"/>
      <c r="D39" s="6"/>
      <c r="E39" s="101"/>
      <c r="F39" s="102"/>
      <c r="G39" s="101"/>
      <c r="H39" s="101"/>
      <c r="I39" s="101"/>
      <c r="J39" s="101"/>
      <c r="K39" s="101"/>
      <c r="L39" s="10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8" ht="19" customHeight="1" x14ac:dyDescent="0.35">
      <c r="A40" s="5">
        <v>3</v>
      </c>
      <c r="B40" s="103" t="s">
        <v>80</v>
      </c>
      <c r="C40" s="5"/>
      <c r="D40" s="5"/>
      <c r="E40" s="8"/>
      <c r="F40" s="204" t="s">
        <v>103</v>
      </c>
      <c r="G40" s="8"/>
      <c r="H40" s="8"/>
      <c r="I40" s="8"/>
      <c r="J40" s="8"/>
      <c r="K40" s="8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8" ht="19" customHeight="1" x14ac:dyDescent="0.35">
      <c r="A41" s="5">
        <v>4</v>
      </c>
      <c r="B41" s="103" t="s">
        <v>76</v>
      </c>
      <c r="C41" s="5"/>
      <c r="D41" s="5"/>
      <c r="E41" s="8"/>
      <c r="F41" s="11"/>
      <c r="G41" s="8"/>
      <c r="H41" s="8"/>
      <c r="I41" s="8"/>
      <c r="J41" s="8"/>
      <c r="K41" s="8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8" ht="65" customHeight="1" x14ac:dyDescent="0.35">
      <c r="A42" s="5">
        <v>5</v>
      </c>
      <c r="B42" s="103" t="s">
        <v>81</v>
      </c>
      <c r="C42" s="5"/>
      <c r="D42" s="5"/>
      <c r="E42" s="8"/>
      <c r="F42" s="214" t="s">
        <v>104</v>
      </c>
      <c r="G42" s="8"/>
      <c r="H42" s="8"/>
      <c r="I42" s="8"/>
      <c r="J42" s="8"/>
      <c r="K42" s="8"/>
      <c r="L42" s="8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8" ht="19" customHeight="1" x14ac:dyDescent="0.35">
      <c r="A43" s="5"/>
      <c r="B43" s="103"/>
      <c r="C43" s="5"/>
      <c r="D43" s="5"/>
      <c r="E43" s="8"/>
      <c r="F43" s="11"/>
      <c r="G43" s="8"/>
      <c r="H43" s="8"/>
      <c r="I43" s="8"/>
      <c r="J43" s="8"/>
      <c r="K43" s="8"/>
      <c r="L43" s="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8" ht="19" customHeight="1" x14ac:dyDescent="0.35">
      <c r="A44" s="5"/>
      <c r="B44" s="103"/>
      <c r="C44" s="5"/>
      <c r="D44" s="5"/>
      <c r="E44" s="8"/>
      <c r="F44" s="11"/>
      <c r="G44" s="8"/>
      <c r="H44" s="8"/>
      <c r="I44" s="8"/>
      <c r="J44" s="8"/>
      <c r="K44" s="8"/>
      <c r="L44" s="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8" ht="19" customHeight="1" x14ac:dyDescent="0.35">
      <c r="A45" s="5"/>
      <c r="B45" s="103"/>
      <c r="C45" s="5"/>
      <c r="D45" s="5"/>
      <c r="E45" s="8"/>
      <c r="F45" s="11"/>
      <c r="G45" s="8"/>
      <c r="H45" s="8"/>
      <c r="I45" s="8"/>
      <c r="J45" s="8"/>
      <c r="K45" s="8"/>
      <c r="L45" s="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8" ht="19" customHeight="1" x14ac:dyDescent="0.35">
      <c r="A46" s="5"/>
      <c r="B46" s="29"/>
      <c r="C46" s="5"/>
      <c r="D46" s="5"/>
      <c r="E46" s="8"/>
      <c r="F46" s="11"/>
      <c r="G46" s="8"/>
      <c r="H46" s="8"/>
      <c r="I46" s="8"/>
      <c r="J46" s="8"/>
      <c r="K46" s="8"/>
      <c r="L46" s="8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8" ht="19" customHeight="1" x14ac:dyDescent="0.35">
      <c r="A47" s="5"/>
      <c r="B47" s="29"/>
      <c r="C47" s="5"/>
      <c r="D47" s="5"/>
      <c r="E47" s="8"/>
      <c r="F47" s="11"/>
      <c r="G47" s="8"/>
      <c r="H47" s="8"/>
      <c r="I47" s="8"/>
      <c r="J47" s="8"/>
      <c r="K47" s="8"/>
      <c r="L47" s="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8" ht="19" customHeight="1" x14ac:dyDescent="0.35">
      <c r="A48" s="5"/>
      <c r="B48" s="29"/>
      <c r="C48" s="5"/>
      <c r="D48" s="5"/>
      <c r="E48" s="8"/>
      <c r="F48" s="11"/>
      <c r="G48" s="8"/>
      <c r="H48" s="8"/>
      <c r="I48" s="8"/>
      <c r="J48" s="8"/>
      <c r="K48" s="8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9" customHeight="1" x14ac:dyDescent="0.35">
      <c r="A49" s="5"/>
      <c r="B49" s="29"/>
      <c r="C49" s="5"/>
      <c r="D49" s="5"/>
      <c r="E49" s="8"/>
      <c r="F49" s="11"/>
      <c r="G49" s="8"/>
      <c r="H49" s="8"/>
      <c r="I49" s="8"/>
      <c r="J49" s="8"/>
      <c r="K49" s="8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8"/>
      <c r="K50" s="8"/>
      <c r="L50" s="8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9" customHeight="1" x14ac:dyDescent="0.35">
      <c r="A51" s="5"/>
      <c r="B51" s="29"/>
      <c r="C51" s="5"/>
      <c r="D51" s="5"/>
      <c r="E51" s="8"/>
      <c r="F51" s="11"/>
      <c r="G51" s="8"/>
      <c r="H51" s="8"/>
      <c r="I51" s="8"/>
      <c r="J51" s="8"/>
      <c r="K51" s="8"/>
      <c r="L51" s="8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9" customHeight="1" x14ac:dyDescent="0.35">
      <c r="A52" s="5"/>
      <c r="B52" s="5"/>
      <c r="C52" s="5"/>
      <c r="D52" s="5"/>
      <c r="E52" s="8"/>
      <c r="F52" s="11"/>
      <c r="G52" s="8"/>
      <c r="H52" s="8"/>
      <c r="I52" s="8"/>
      <c r="J52" s="8"/>
      <c r="K52" s="8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8"/>
      <c r="K53" s="8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8"/>
      <c r="K54" s="8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8"/>
      <c r="K55" s="8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8"/>
      <c r="K838" s="8"/>
      <c r="L838" s="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8"/>
      <c r="K839" s="8"/>
      <c r="L839" s="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8"/>
      <c r="K840" s="8"/>
      <c r="L840" s="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</sheetData>
  <mergeCells count="26">
    <mergeCell ref="B28:C28"/>
    <mergeCell ref="B30:C30"/>
    <mergeCell ref="B31:C31"/>
    <mergeCell ref="B12:C12"/>
    <mergeCell ref="B7:C7"/>
    <mergeCell ref="B8:C8"/>
    <mergeCell ref="B9:C9"/>
    <mergeCell ref="B10:C10"/>
    <mergeCell ref="B11:C11"/>
    <mergeCell ref="B29:C29"/>
    <mergeCell ref="B27:C27"/>
    <mergeCell ref="B21:C21"/>
    <mergeCell ref="B22:C22"/>
    <mergeCell ref="B15:C15"/>
    <mergeCell ref="B19:C19"/>
    <mergeCell ref="B20:C20"/>
    <mergeCell ref="B23:C23"/>
    <mergeCell ref="B24:C24"/>
    <mergeCell ref="B25:C25"/>
    <mergeCell ref="A1:B1"/>
    <mergeCell ref="F1:H2"/>
    <mergeCell ref="A2:B2"/>
    <mergeCell ref="A4:B4"/>
    <mergeCell ref="A6:B6"/>
    <mergeCell ref="A5:B5"/>
    <mergeCell ref="A3:B3"/>
  </mergeCells>
  <printOptions horizontalCentered="1"/>
  <pageMargins left="0.2" right="0.2" top="0.5" bottom="0.25" header="0.3" footer="0.3"/>
  <pageSetup scale="3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4DF1-3A42-4F9B-8958-251D6D8FE5C7}">
  <sheetPr>
    <pageSetUpPr fitToPage="1"/>
  </sheetPr>
  <dimension ref="A1:V857"/>
  <sheetViews>
    <sheetView zoomScale="71" zoomScaleNormal="71" zoomScaleSheetLayoutView="4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86">
        <f>COMMENTS!C1</f>
        <v>118591</v>
      </c>
      <c r="E1" s="171"/>
      <c r="F1" s="138"/>
      <c r="G1" s="138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>Stussy Applique Hood</v>
      </c>
      <c r="E2" s="172"/>
      <c r="F2" s="139"/>
      <c r="G2" s="139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2" t="s">
        <v>3</v>
      </c>
      <c r="B4" s="142"/>
      <c r="C4" s="15" t="s">
        <v>13</v>
      </c>
      <c r="E4" s="87" t="str">
        <f>COMMENTS!F4</f>
        <v>DATE: 4/8/2025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3" t="s">
        <v>7</v>
      </c>
      <c r="C6" s="174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2"/>
      <c r="B7" s="163"/>
      <c r="C7" s="163"/>
      <c r="D7" s="163"/>
      <c r="E7" s="163"/>
      <c r="F7" s="163"/>
      <c r="G7" s="163"/>
      <c r="H7" s="164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5"/>
      <c r="B8" s="166"/>
      <c r="C8" s="166"/>
      <c r="D8" s="166"/>
      <c r="E8" s="166"/>
      <c r="F8" s="166"/>
      <c r="G8" s="166"/>
      <c r="H8" s="167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5"/>
      <c r="B9" s="166"/>
      <c r="C9" s="166"/>
      <c r="D9" s="166"/>
      <c r="E9" s="166"/>
      <c r="F9" s="166"/>
      <c r="G9" s="166"/>
      <c r="H9" s="167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5"/>
      <c r="B10" s="166"/>
      <c r="C10" s="166"/>
      <c r="D10" s="166"/>
      <c r="E10" s="166"/>
      <c r="F10" s="166"/>
      <c r="G10" s="166"/>
      <c r="H10" s="167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5"/>
      <c r="B11" s="166"/>
      <c r="C11" s="166"/>
      <c r="D11" s="166"/>
      <c r="E11" s="166"/>
      <c r="F11" s="166"/>
      <c r="G11" s="166"/>
      <c r="H11" s="167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5"/>
      <c r="B12" s="166"/>
      <c r="C12" s="166"/>
      <c r="D12" s="166"/>
      <c r="E12" s="166"/>
      <c r="F12" s="166"/>
      <c r="G12" s="166"/>
      <c r="H12" s="167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5"/>
      <c r="B13" s="166"/>
      <c r="C13" s="166"/>
      <c r="D13" s="166"/>
      <c r="E13" s="166"/>
      <c r="F13" s="166"/>
      <c r="G13" s="166"/>
      <c r="H13" s="167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5"/>
      <c r="B14" s="166"/>
      <c r="C14" s="166"/>
      <c r="D14" s="166"/>
      <c r="E14" s="166"/>
      <c r="F14" s="166"/>
      <c r="G14" s="166"/>
      <c r="H14" s="167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5"/>
      <c r="B15" s="166"/>
      <c r="C15" s="166"/>
      <c r="D15" s="166"/>
      <c r="E15" s="166"/>
      <c r="F15" s="166"/>
      <c r="G15" s="166"/>
      <c r="H15" s="167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5"/>
      <c r="B16" s="166"/>
      <c r="C16" s="166"/>
      <c r="D16" s="166"/>
      <c r="E16" s="166"/>
      <c r="F16" s="166"/>
      <c r="G16" s="166"/>
      <c r="H16" s="167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5"/>
      <c r="B17" s="166"/>
      <c r="C17" s="166"/>
      <c r="D17" s="166"/>
      <c r="E17" s="166"/>
      <c r="F17" s="166"/>
      <c r="G17" s="166"/>
      <c r="H17" s="167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5"/>
      <c r="B18" s="166"/>
      <c r="C18" s="166"/>
      <c r="D18" s="166"/>
      <c r="E18" s="166"/>
      <c r="F18" s="166"/>
      <c r="G18" s="166"/>
      <c r="H18" s="167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5"/>
      <c r="B19" s="166"/>
      <c r="C19" s="166"/>
      <c r="D19" s="166"/>
      <c r="E19" s="166"/>
      <c r="F19" s="166"/>
      <c r="G19" s="166"/>
      <c r="H19" s="167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5"/>
      <c r="B20" s="166"/>
      <c r="C20" s="166"/>
      <c r="D20" s="166"/>
      <c r="E20" s="166"/>
      <c r="F20" s="166"/>
      <c r="G20" s="166"/>
      <c r="H20" s="167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5"/>
      <c r="B21" s="166"/>
      <c r="C21" s="166"/>
      <c r="D21" s="166"/>
      <c r="E21" s="166"/>
      <c r="F21" s="166"/>
      <c r="G21" s="166"/>
      <c r="H21" s="167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5"/>
      <c r="B22" s="166"/>
      <c r="C22" s="166"/>
      <c r="D22" s="166"/>
      <c r="E22" s="166"/>
      <c r="F22" s="166"/>
      <c r="G22" s="166"/>
      <c r="H22" s="167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5"/>
      <c r="B23" s="166"/>
      <c r="C23" s="166"/>
      <c r="D23" s="166"/>
      <c r="E23" s="166"/>
      <c r="F23" s="166"/>
      <c r="G23" s="166"/>
      <c r="H23" s="167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5"/>
      <c r="B24" s="166"/>
      <c r="C24" s="166"/>
      <c r="D24" s="166"/>
      <c r="E24" s="166"/>
      <c r="F24" s="166"/>
      <c r="G24" s="166"/>
      <c r="H24" s="167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5"/>
      <c r="B25" s="166"/>
      <c r="C25" s="166"/>
      <c r="D25" s="166"/>
      <c r="E25" s="166"/>
      <c r="F25" s="166"/>
      <c r="G25" s="166"/>
      <c r="H25" s="167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5"/>
      <c r="B26" s="166"/>
      <c r="C26" s="166"/>
      <c r="D26" s="166"/>
      <c r="E26" s="166"/>
      <c r="F26" s="166"/>
      <c r="G26" s="166"/>
      <c r="H26" s="167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5"/>
      <c r="B27" s="166"/>
      <c r="C27" s="166"/>
      <c r="D27" s="166"/>
      <c r="E27" s="166"/>
      <c r="F27" s="166"/>
      <c r="G27" s="166"/>
      <c r="H27" s="167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5"/>
      <c r="B28" s="166"/>
      <c r="C28" s="166"/>
      <c r="D28" s="166"/>
      <c r="E28" s="166"/>
      <c r="F28" s="166"/>
      <c r="G28" s="166"/>
      <c r="H28" s="167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5"/>
      <c r="B29" s="166"/>
      <c r="C29" s="166"/>
      <c r="D29" s="166"/>
      <c r="E29" s="166"/>
      <c r="F29" s="166"/>
      <c r="G29" s="166"/>
      <c r="H29" s="167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5"/>
      <c r="B30" s="166"/>
      <c r="C30" s="166"/>
      <c r="D30" s="166"/>
      <c r="E30" s="166"/>
      <c r="F30" s="166"/>
      <c r="G30" s="166"/>
      <c r="H30" s="167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5"/>
      <c r="B31" s="166"/>
      <c r="C31" s="166"/>
      <c r="D31" s="166"/>
      <c r="E31" s="166"/>
      <c r="F31" s="166"/>
      <c r="G31" s="166"/>
      <c r="H31" s="167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5"/>
      <c r="B32" s="166"/>
      <c r="C32" s="166"/>
      <c r="D32" s="166"/>
      <c r="E32" s="166"/>
      <c r="F32" s="166"/>
      <c r="G32" s="166"/>
      <c r="H32" s="167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5"/>
      <c r="B33" s="166"/>
      <c r="C33" s="166"/>
      <c r="D33" s="166"/>
      <c r="E33" s="166"/>
      <c r="F33" s="166"/>
      <c r="G33" s="166"/>
      <c r="H33" s="167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5"/>
      <c r="B34" s="166"/>
      <c r="C34" s="166"/>
      <c r="D34" s="166"/>
      <c r="E34" s="166"/>
      <c r="F34" s="166"/>
      <c r="G34" s="166"/>
      <c r="H34" s="167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5"/>
      <c r="B35" s="166"/>
      <c r="C35" s="166"/>
      <c r="D35" s="166"/>
      <c r="E35" s="166"/>
      <c r="F35" s="166"/>
      <c r="G35" s="166"/>
      <c r="H35" s="167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5"/>
      <c r="B36" s="166"/>
      <c r="C36" s="166"/>
      <c r="D36" s="166"/>
      <c r="E36" s="166"/>
      <c r="F36" s="166"/>
      <c r="G36" s="166"/>
      <c r="H36" s="167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5"/>
      <c r="B37" s="166"/>
      <c r="C37" s="166"/>
      <c r="D37" s="166"/>
      <c r="E37" s="166"/>
      <c r="F37" s="166"/>
      <c r="G37" s="166"/>
      <c r="H37" s="16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8"/>
      <c r="B38" s="169"/>
      <c r="C38" s="169"/>
      <c r="D38" s="169"/>
      <c r="E38" s="169"/>
      <c r="F38" s="169"/>
      <c r="G38" s="169"/>
      <c r="H38" s="17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3635-41C1-43B9-95A5-37D833967D9C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86">
        <f>COMMENTS!C1</f>
        <v>118591</v>
      </c>
      <c r="E1" s="171"/>
      <c r="F1" s="138"/>
      <c r="G1" s="138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>Stussy Applique Hood</v>
      </c>
      <c r="E2" s="172"/>
      <c r="F2" s="139"/>
      <c r="G2" s="139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2" t="s">
        <v>3</v>
      </c>
      <c r="B4" s="142"/>
      <c r="C4" s="15" t="s">
        <v>13</v>
      </c>
      <c r="E4" s="87" t="str">
        <f>COMMENTS!F4</f>
        <v>DATE: 4/8/2025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3" t="s">
        <v>7</v>
      </c>
      <c r="C6" s="174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2"/>
      <c r="B7" s="163"/>
      <c r="C7" s="163"/>
      <c r="D7" s="163"/>
      <c r="E7" s="163"/>
      <c r="F7" s="163"/>
      <c r="G7" s="163"/>
      <c r="H7" s="164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5"/>
      <c r="B8" s="166"/>
      <c r="C8" s="166"/>
      <c r="D8" s="166"/>
      <c r="E8" s="166"/>
      <c r="F8" s="166"/>
      <c r="G8" s="166"/>
      <c r="H8" s="167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5"/>
      <c r="B9" s="166"/>
      <c r="C9" s="166"/>
      <c r="D9" s="166"/>
      <c r="E9" s="166"/>
      <c r="F9" s="166"/>
      <c r="G9" s="166"/>
      <c r="H9" s="167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5"/>
      <c r="B10" s="166"/>
      <c r="C10" s="166"/>
      <c r="D10" s="166"/>
      <c r="E10" s="166"/>
      <c r="F10" s="166"/>
      <c r="G10" s="166"/>
      <c r="H10" s="167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5"/>
      <c r="B11" s="166"/>
      <c r="C11" s="166"/>
      <c r="D11" s="166"/>
      <c r="E11" s="166"/>
      <c r="F11" s="166"/>
      <c r="G11" s="166"/>
      <c r="H11" s="167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5"/>
      <c r="B12" s="166"/>
      <c r="C12" s="166"/>
      <c r="D12" s="166"/>
      <c r="E12" s="166"/>
      <c r="F12" s="166"/>
      <c r="G12" s="166"/>
      <c r="H12" s="167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5"/>
      <c r="B13" s="166"/>
      <c r="C13" s="166"/>
      <c r="D13" s="166"/>
      <c r="E13" s="166"/>
      <c r="F13" s="166"/>
      <c r="G13" s="166"/>
      <c r="H13" s="167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5"/>
      <c r="B14" s="166"/>
      <c r="C14" s="166"/>
      <c r="D14" s="166"/>
      <c r="E14" s="166"/>
      <c r="F14" s="166"/>
      <c r="G14" s="166"/>
      <c r="H14" s="167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5"/>
      <c r="B15" s="166"/>
      <c r="C15" s="166"/>
      <c r="D15" s="166"/>
      <c r="E15" s="166"/>
      <c r="F15" s="166"/>
      <c r="G15" s="166"/>
      <c r="H15" s="167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5"/>
      <c r="B16" s="166"/>
      <c r="C16" s="166"/>
      <c r="D16" s="166"/>
      <c r="E16" s="166"/>
      <c r="F16" s="166"/>
      <c r="G16" s="166"/>
      <c r="H16" s="167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5"/>
      <c r="B17" s="166"/>
      <c r="C17" s="166"/>
      <c r="D17" s="166"/>
      <c r="E17" s="166"/>
      <c r="F17" s="166"/>
      <c r="G17" s="166"/>
      <c r="H17" s="167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5"/>
      <c r="B18" s="166"/>
      <c r="C18" s="166"/>
      <c r="D18" s="166"/>
      <c r="E18" s="166"/>
      <c r="F18" s="166"/>
      <c r="G18" s="166"/>
      <c r="H18" s="167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5"/>
      <c r="B19" s="166"/>
      <c r="C19" s="166"/>
      <c r="D19" s="166"/>
      <c r="E19" s="166"/>
      <c r="F19" s="166"/>
      <c r="G19" s="166"/>
      <c r="H19" s="167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5"/>
      <c r="B20" s="166"/>
      <c r="C20" s="166"/>
      <c r="D20" s="166"/>
      <c r="E20" s="166"/>
      <c r="F20" s="166"/>
      <c r="G20" s="166"/>
      <c r="H20" s="167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5"/>
      <c r="B21" s="166"/>
      <c r="C21" s="166"/>
      <c r="D21" s="166"/>
      <c r="E21" s="166"/>
      <c r="F21" s="166"/>
      <c r="G21" s="166"/>
      <c r="H21" s="167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5"/>
      <c r="B22" s="166"/>
      <c r="C22" s="166"/>
      <c r="D22" s="166"/>
      <c r="E22" s="166"/>
      <c r="F22" s="166"/>
      <c r="G22" s="166"/>
      <c r="H22" s="167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5"/>
      <c r="B23" s="166"/>
      <c r="C23" s="166"/>
      <c r="D23" s="166"/>
      <c r="E23" s="166"/>
      <c r="F23" s="166"/>
      <c r="G23" s="166"/>
      <c r="H23" s="167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5"/>
      <c r="B24" s="166"/>
      <c r="C24" s="166"/>
      <c r="D24" s="166"/>
      <c r="E24" s="166"/>
      <c r="F24" s="166"/>
      <c r="G24" s="166"/>
      <c r="H24" s="167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5"/>
      <c r="B25" s="166"/>
      <c r="C25" s="166"/>
      <c r="D25" s="166"/>
      <c r="E25" s="166"/>
      <c r="F25" s="166"/>
      <c r="G25" s="166"/>
      <c r="H25" s="167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5"/>
      <c r="B26" s="166"/>
      <c r="C26" s="166"/>
      <c r="D26" s="166"/>
      <c r="E26" s="166"/>
      <c r="F26" s="166"/>
      <c r="G26" s="166"/>
      <c r="H26" s="167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5"/>
      <c r="B27" s="166"/>
      <c r="C27" s="166"/>
      <c r="D27" s="166"/>
      <c r="E27" s="166"/>
      <c r="F27" s="166"/>
      <c r="G27" s="166"/>
      <c r="H27" s="167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5"/>
      <c r="B28" s="166"/>
      <c r="C28" s="166"/>
      <c r="D28" s="166"/>
      <c r="E28" s="166"/>
      <c r="F28" s="166"/>
      <c r="G28" s="166"/>
      <c r="H28" s="167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5"/>
      <c r="B29" s="166"/>
      <c r="C29" s="166"/>
      <c r="D29" s="166"/>
      <c r="E29" s="166"/>
      <c r="F29" s="166"/>
      <c r="G29" s="166"/>
      <c r="H29" s="167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5"/>
      <c r="B30" s="166"/>
      <c r="C30" s="166"/>
      <c r="D30" s="166"/>
      <c r="E30" s="166"/>
      <c r="F30" s="166"/>
      <c r="G30" s="166"/>
      <c r="H30" s="167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5"/>
      <c r="B31" s="166"/>
      <c r="C31" s="166"/>
      <c r="D31" s="166"/>
      <c r="E31" s="166"/>
      <c r="F31" s="166"/>
      <c r="G31" s="166"/>
      <c r="H31" s="167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5"/>
      <c r="B32" s="166"/>
      <c r="C32" s="166"/>
      <c r="D32" s="166"/>
      <c r="E32" s="166"/>
      <c r="F32" s="166"/>
      <c r="G32" s="166"/>
      <c r="H32" s="167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5"/>
      <c r="B33" s="166"/>
      <c r="C33" s="166"/>
      <c r="D33" s="166"/>
      <c r="E33" s="166"/>
      <c r="F33" s="166"/>
      <c r="G33" s="166"/>
      <c r="H33" s="167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5"/>
      <c r="B34" s="166"/>
      <c r="C34" s="166"/>
      <c r="D34" s="166"/>
      <c r="E34" s="166"/>
      <c r="F34" s="166"/>
      <c r="G34" s="166"/>
      <c r="H34" s="167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5"/>
      <c r="B35" s="166"/>
      <c r="C35" s="166"/>
      <c r="D35" s="166"/>
      <c r="E35" s="166"/>
      <c r="F35" s="166"/>
      <c r="G35" s="166"/>
      <c r="H35" s="167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5"/>
      <c r="B36" s="166"/>
      <c r="C36" s="166"/>
      <c r="D36" s="166"/>
      <c r="E36" s="166"/>
      <c r="F36" s="166"/>
      <c r="G36" s="166"/>
      <c r="H36" s="167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5"/>
      <c r="B37" s="166"/>
      <c r="C37" s="166"/>
      <c r="D37" s="166"/>
      <c r="E37" s="166"/>
      <c r="F37" s="166"/>
      <c r="G37" s="166"/>
      <c r="H37" s="16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8"/>
      <c r="B38" s="169"/>
      <c r="C38" s="169"/>
      <c r="D38" s="169"/>
      <c r="E38" s="169"/>
      <c r="F38" s="169"/>
      <c r="G38" s="169"/>
      <c r="H38" s="17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L842"/>
  <sheetViews>
    <sheetView view="pageBreakPreview" zoomScale="54" zoomScaleNormal="44" zoomScaleSheetLayoutView="54" workbookViewId="0">
      <pane xSplit="10" ySplit="5" topLeftCell="L10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21" sqref="O21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</cols>
  <sheetData>
    <row r="1" spans="1:12" ht="24.75" customHeight="1" thickBot="1" x14ac:dyDescent="1.05">
      <c r="A1" s="137" t="s">
        <v>9</v>
      </c>
      <c r="B1" s="137"/>
      <c r="C1" s="86">
        <f>COMMENTS!C1</f>
        <v>118591</v>
      </c>
      <c r="D1" s="205"/>
      <c r="E1" s="34"/>
      <c r="F1" s="35"/>
      <c r="G1" s="35"/>
      <c r="H1" s="14"/>
      <c r="I1" s="14"/>
      <c r="J1" s="14"/>
    </row>
    <row r="2" spans="1:12" ht="24.75" customHeight="1" thickBot="1" x14ac:dyDescent="1.05">
      <c r="A2" s="137" t="s">
        <v>10</v>
      </c>
      <c r="B2" s="137"/>
      <c r="C2" s="86" t="str">
        <f>COMMENTS!C2</f>
        <v>Stussy Applique Hood</v>
      </c>
      <c r="D2" s="205"/>
      <c r="F2" s="7"/>
      <c r="G2" s="7"/>
      <c r="H2" s="14"/>
      <c r="I2" s="14"/>
      <c r="J2" s="14"/>
    </row>
    <row r="3" spans="1:12" ht="22.75" customHeight="1" thickBot="1" x14ac:dyDescent="0.55000000000000004">
      <c r="A3" s="143" t="s">
        <v>29</v>
      </c>
      <c r="B3" s="144"/>
      <c r="C3" s="86" t="str">
        <f>COMMENTS!C3</f>
        <v>UNAVAILABLE</v>
      </c>
      <c r="D3" s="205"/>
      <c r="F3" s="36"/>
      <c r="G3" s="36"/>
      <c r="H3" s="37"/>
    </row>
    <row r="4" spans="1:12" ht="22.75" customHeight="1" thickBot="1" x14ac:dyDescent="0.55000000000000004">
      <c r="A4" s="137" t="s">
        <v>37</v>
      </c>
      <c r="B4" s="137"/>
      <c r="C4" s="86" t="str">
        <f>COMMENTS!C4</f>
        <v>FA25</v>
      </c>
      <c r="D4" s="205"/>
      <c r="F4" s="100" t="str">
        <f>COMMENTS!F4</f>
        <v>DATE: 4/8/2025</v>
      </c>
      <c r="G4" s="87"/>
      <c r="H4" s="37"/>
    </row>
    <row r="5" spans="1:12" ht="22.75" customHeight="1" thickBot="1" x14ac:dyDescent="0.55000000000000004">
      <c r="A5" s="142" t="s">
        <v>11</v>
      </c>
      <c r="B5" s="142"/>
      <c r="C5" s="86" t="str">
        <f>COMMENTS!C5</f>
        <v>M</v>
      </c>
      <c r="D5" s="205"/>
      <c r="F5" s="36"/>
      <c r="G5" s="36"/>
    </row>
    <row r="6" spans="1:12" ht="22.75" customHeight="1" thickBot="1" x14ac:dyDescent="0.55000000000000004">
      <c r="A6" s="143" t="s">
        <v>8</v>
      </c>
      <c r="B6" s="144"/>
      <c r="C6" s="86">
        <f>COMMENTS!C6</f>
        <v>0</v>
      </c>
      <c r="D6" s="205"/>
      <c r="J6" s="39"/>
    </row>
    <row r="7" spans="1:12" ht="39.75" customHeight="1" thickBot="1" x14ac:dyDescent="0.4">
      <c r="A7" s="40"/>
      <c r="B7" s="173" t="s">
        <v>4</v>
      </c>
      <c r="C7" s="178"/>
      <c r="D7" s="206"/>
      <c r="E7" s="41" t="s">
        <v>18</v>
      </c>
      <c r="F7" s="42"/>
      <c r="G7" s="42"/>
      <c r="H7" s="42" t="s">
        <v>19</v>
      </c>
      <c r="I7" s="43"/>
      <c r="J7" s="44"/>
      <c r="K7" s="45"/>
    </row>
    <row r="8" spans="1:12" ht="36" customHeight="1" thickBot="1" x14ac:dyDescent="0.4">
      <c r="A8" s="77"/>
      <c r="B8" s="179" t="s">
        <v>6</v>
      </c>
      <c r="C8" s="180"/>
      <c r="D8" s="210"/>
      <c r="E8" s="78"/>
      <c r="F8" s="79" t="s">
        <v>66</v>
      </c>
      <c r="G8" s="79" t="s">
        <v>20</v>
      </c>
      <c r="H8" s="80" t="s">
        <v>13</v>
      </c>
      <c r="I8" s="81" t="s">
        <v>21</v>
      </c>
      <c r="J8" s="82" t="s">
        <v>22</v>
      </c>
      <c r="K8" s="82" t="s">
        <v>23</v>
      </c>
    </row>
    <row r="9" spans="1:12" ht="22" customHeight="1" x14ac:dyDescent="0.35">
      <c r="A9" s="54">
        <v>1</v>
      </c>
      <c r="B9" s="177" t="s">
        <v>24</v>
      </c>
      <c r="C9" s="181"/>
      <c r="D9" s="211" t="s">
        <v>82</v>
      </c>
      <c r="E9" s="53">
        <v>0.25</v>
      </c>
      <c r="F9" s="55">
        <f>G9-1/4</f>
        <v>8.25</v>
      </c>
      <c r="G9" s="55">
        <f>H9-1/4</f>
        <v>8.5</v>
      </c>
      <c r="H9" s="56">
        <v>8.75</v>
      </c>
      <c r="I9" s="57">
        <f>H9+1/4</f>
        <v>9</v>
      </c>
      <c r="J9" s="57">
        <f>H9+0.5</f>
        <v>9.25</v>
      </c>
      <c r="K9" s="58">
        <f>I9+0.5</f>
        <v>9.5</v>
      </c>
      <c r="L9" s="8"/>
    </row>
    <row r="10" spans="1:12" ht="22" customHeight="1" x14ac:dyDescent="0.35">
      <c r="A10" s="46">
        <v>2</v>
      </c>
      <c r="B10" s="175" t="s">
        <v>41</v>
      </c>
      <c r="C10" s="175"/>
      <c r="D10" s="211" t="s">
        <v>83</v>
      </c>
      <c r="E10" s="32">
        <v>0.75</v>
      </c>
      <c r="F10" s="47">
        <f t="shared" ref="F10:G13" si="0">G10-1</f>
        <v>22.5</v>
      </c>
      <c r="G10" s="47">
        <f t="shared" si="0"/>
        <v>23.5</v>
      </c>
      <c r="H10" s="48">
        <v>24.5</v>
      </c>
      <c r="I10" s="23">
        <f>H10+1</f>
        <v>25.5</v>
      </c>
      <c r="J10" s="23">
        <f>H10+2</f>
        <v>26.5</v>
      </c>
      <c r="K10" s="49">
        <f>I10+2</f>
        <v>27.5</v>
      </c>
    </row>
    <row r="11" spans="1:12" ht="22" customHeight="1" x14ac:dyDescent="0.35">
      <c r="A11" s="46">
        <v>3</v>
      </c>
      <c r="B11" s="175" t="s">
        <v>33</v>
      </c>
      <c r="C11" s="175"/>
      <c r="D11" s="211" t="s">
        <v>84</v>
      </c>
      <c r="E11" s="32">
        <v>0.75</v>
      </c>
      <c r="F11" s="47">
        <f t="shared" si="0"/>
        <v>25</v>
      </c>
      <c r="G11" s="47">
        <f t="shared" si="0"/>
        <v>26</v>
      </c>
      <c r="H11" s="48">
        <v>27</v>
      </c>
      <c r="I11" s="23">
        <f>H11+1</f>
        <v>28</v>
      </c>
      <c r="J11" s="23">
        <f t="shared" ref="J11" si="1">H11+2</f>
        <v>29</v>
      </c>
      <c r="K11" s="49">
        <f t="shared" ref="K11" si="2">I11+2</f>
        <v>30</v>
      </c>
    </row>
    <row r="12" spans="1:12" ht="22" customHeight="1" x14ac:dyDescent="0.35">
      <c r="A12" s="46">
        <v>4</v>
      </c>
      <c r="B12" s="176" t="s">
        <v>34</v>
      </c>
      <c r="C12" s="175"/>
      <c r="D12" s="211" t="s">
        <v>85</v>
      </c>
      <c r="E12" s="32">
        <v>0.75</v>
      </c>
      <c r="F12" s="47">
        <f t="shared" si="0"/>
        <v>18.5</v>
      </c>
      <c r="G12" s="47">
        <f t="shared" si="0"/>
        <v>19.5</v>
      </c>
      <c r="H12" s="48">
        <v>20.5</v>
      </c>
      <c r="I12" s="23">
        <f>H12+1</f>
        <v>21.5</v>
      </c>
      <c r="J12" s="23">
        <f t="shared" ref="J12:K12" si="3">H12+2</f>
        <v>22.5</v>
      </c>
      <c r="K12" s="49">
        <f t="shared" si="3"/>
        <v>23.5</v>
      </c>
    </row>
    <row r="13" spans="1:12" ht="22" customHeight="1" x14ac:dyDescent="0.35">
      <c r="A13" s="54">
        <v>5</v>
      </c>
      <c r="B13" s="177" t="s">
        <v>28</v>
      </c>
      <c r="C13" s="181"/>
      <c r="D13" s="211" t="s">
        <v>86</v>
      </c>
      <c r="E13" s="53">
        <v>0.625</v>
      </c>
      <c r="F13" s="55">
        <f t="shared" si="0"/>
        <v>24.5</v>
      </c>
      <c r="G13" s="55">
        <f t="shared" si="0"/>
        <v>25.5</v>
      </c>
      <c r="H13" s="56">
        <v>26.5</v>
      </c>
      <c r="I13" s="57">
        <f>H13+1</f>
        <v>27.5</v>
      </c>
      <c r="J13" s="57">
        <f>H13+2</f>
        <v>28.5</v>
      </c>
      <c r="K13" s="58">
        <f>I13+2</f>
        <v>29.5</v>
      </c>
    </row>
    <row r="14" spans="1:12" ht="22" customHeight="1" x14ac:dyDescent="0.35">
      <c r="A14" s="46">
        <v>6</v>
      </c>
      <c r="B14" s="94" t="s">
        <v>39</v>
      </c>
      <c r="C14" s="31"/>
      <c r="D14" s="211" t="s">
        <v>87</v>
      </c>
      <c r="E14" s="32">
        <v>0.375</v>
      </c>
      <c r="F14" s="47">
        <f>G14-0.5</f>
        <v>10.5</v>
      </c>
      <c r="G14" s="47">
        <f>H14-0.5</f>
        <v>11</v>
      </c>
      <c r="H14" s="48">
        <v>11.5</v>
      </c>
      <c r="I14" s="23">
        <f>H14+0.5</f>
        <v>12</v>
      </c>
      <c r="J14" s="23">
        <f>H14+1</f>
        <v>12.5</v>
      </c>
      <c r="K14" s="49">
        <f>H14+1.5</f>
        <v>13</v>
      </c>
    </row>
    <row r="15" spans="1:12" ht="22" customHeight="1" x14ac:dyDescent="0.35">
      <c r="A15" s="46">
        <v>7</v>
      </c>
      <c r="B15" s="176" t="s">
        <v>35</v>
      </c>
      <c r="C15" s="175"/>
      <c r="D15" s="211" t="s">
        <v>88</v>
      </c>
      <c r="E15" s="32">
        <v>0.375</v>
      </c>
      <c r="F15" s="47">
        <f>G15-0.5</f>
        <v>10.75</v>
      </c>
      <c r="G15" s="47">
        <f>H15-0.5</f>
        <v>11.25</v>
      </c>
      <c r="H15" s="48">
        <v>11.75</v>
      </c>
      <c r="I15" s="23">
        <f>H15+0.5</f>
        <v>12.25</v>
      </c>
      <c r="J15" s="23">
        <f>H15+1</f>
        <v>12.75</v>
      </c>
      <c r="K15" s="49">
        <f>I15+1</f>
        <v>13.25</v>
      </c>
    </row>
    <row r="16" spans="1:12" ht="22" customHeight="1" x14ac:dyDescent="0.35">
      <c r="A16" s="46">
        <v>8</v>
      </c>
      <c r="B16" s="176" t="s">
        <v>27</v>
      </c>
      <c r="C16" s="175"/>
      <c r="D16" s="211" t="s">
        <v>89</v>
      </c>
      <c r="E16" s="32">
        <v>0.625</v>
      </c>
      <c r="F16" s="47">
        <f>G16-1</f>
        <v>20.5</v>
      </c>
      <c r="G16" s="47">
        <f>H16-1</f>
        <v>21.5</v>
      </c>
      <c r="H16" s="48">
        <v>22.5</v>
      </c>
      <c r="I16" s="23">
        <f>H16+1</f>
        <v>23.5</v>
      </c>
      <c r="J16" s="23">
        <f>H16+2</f>
        <v>24.5</v>
      </c>
      <c r="K16" s="49">
        <f>I16+2</f>
        <v>25.5</v>
      </c>
    </row>
    <row r="17" spans="1:11" ht="22" customHeight="1" x14ac:dyDescent="0.35">
      <c r="A17" s="46">
        <v>9</v>
      </c>
      <c r="B17" s="176" t="s">
        <v>27</v>
      </c>
      <c r="C17" s="175"/>
      <c r="D17" s="211" t="s">
        <v>90</v>
      </c>
      <c r="E17" s="32">
        <v>0.625</v>
      </c>
      <c r="F17" s="47">
        <f>G17-1</f>
        <v>20.5</v>
      </c>
      <c r="G17" s="47">
        <f>H17-1</f>
        <v>21.5</v>
      </c>
      <c r="H17" s="48">
        <v>22.5</v>
      </c>
      <c r="I17" s="23">
        <f>H17+1</f>
        <v>23.5</v>
      </c>
      <c r="J17" s="23">
        <f>H17+2</f>
        <v>24.5</v>
      </c>
      <c r="K17" s="49">
        <f>I17+2</f>
        <v>25.5</v>
      </c>
    </row>
    <row r="18" spans="1:11" ht="22" customHeight="1" x14ac:dyDescent="0.35">
      <c r="A18" s="46">
        <v>10</v>
      </c>
      <c r="B18" s="176" t="s">
        <v>54</v>
      </c>
      <c r="C18" s="175"/>
      <c r="D18" s="211" t="s">
        <v>91</v>
      </c>
      <c r="E18" s="32">
        <v>0.25</v>
      </c>
      <c r="F18" s="47">
        <f>G18-1/4</f>
        <v>3</v>
      </c>
      <c r="G18" s="47">
        <f>H18-1/4</f>
        <v>3.25</v>
      </c>
      <c r="H18" s="48">
        <v>3.5</v>
      </c>
      <c r="I18" s="23">
        <f>H18+1/4</f>
        <v>3.75</v>
      </c>
      <c r="J18" s="23">
        <f>H18+0.5</f>
        <v>4</v>
      </c>
      <c r="K18" s="49">
        <f>I18+0.5</f>
        <v>4.25</v>
      </c>
    </row>
    <row r="19" spans="1:11" ht="22" customHeight="1" x14ac:dyDescent="0.35">
      <c r="A19" s="46">
        <v>11</v>
      </c>
      <c r="B19" s="176" t="s">
        <v>42</v>
      </c>
      <c r="C19" s="175"/>
      <c r="D19" s="211" t="s">
        <v>92</v>
      </c>
      <c r="E19" s="32">
        <v>0.125</v>
      </c>
      <c r="F19" s="47">
        <f>G19-0</f>
        <v>3</v>
      </c>
      <c r="G19" s="47">
        <f>H19-0</f>
        <v>3</v>
      </c>
      <c r="H19" s="48">
        <v>3</v>
      </c>
      <c r="I19" s="23">
        <f>H19+0</f>
        <v>3</v>
      </c>
      <c r="J19" s="23">
        <f>H19+0</f>
        <v>3</v>
      </c>
      <c r="K19" s="49">
        <f>I19+0</f>
        <v>3</v>
      </c>
    </row>
    <row r="20" spans="1:11" ht="22" customHeight="1" x14ac:dyDescent="0.35">
      <c r="A20" s="54">
        <v>12</v>
      </c>
      <c r="B20" s="184" t="s">
        <v>38</v>
      </c>
      <c r="C20" s="185"/>
      <c r="D20" s="132" t="s">
        <v>93</v>
      </c>
      <c r="E20" s="53">
        <v>0.125</v>
      </c>
      <c r="F20" s="55">
        <f>G20-0</f>
        <v>3</v>
      </c>
      <c r="G20" s="55">
        <f>H20-0</f>
        <v>3</v>
      </c>
      <c r="H20" s="56">
        <v>3</v>
      </c>
      <c r="I20" s="57">
        <f>H20+0</f>
        <v>3</v>
      </c>
      <c r="J20" s="57">
        <f>H20+0</f>
        <v>3</v>
      </c>
      <c r="K20" s="58">
        <f>I20+0</f>
        <v>3</v>
      </c>
    </row>
    <row r="21" spans="1:11" ht="22" customHeight="1" x14ac:dyDescent="0.35">
      <c r="A21" s="46">
        <v>13</v>
      </c>
      <c r="B21" s="176" t="s">
        <v>25</v>
      </c>
      <c r="C21" s="175"/>
      <c r="D21" s="211" t="s">
        <v>94</v>
      </c>
      <c r="E21" s="32">
        <v>0.125</v>
      </c>
      <c r="F21" s="47">
        <f>G21-1/4</f>
        <v>3.75</v>
      </c>
      <c r="G21" s="47">
        <f>H21-1/4</f>
        <v>4</v>
      </c>
      <c r="H21" s="48">
        <v>4.25</v>
      </c>
      <c r="I21" s="23">
        <f>H21+1/4</f>
        <v>4.5</v>
      </c>
      <c r="J21" s="23">
        <f>H21+1/2</f>
        <v>4.75</v>
      </c>
      <c r="K21" s="49">
        <f>I21+0.5</f>
        <v>5</v>
      </c>
    </row>
    <row r="22" spans="1:11" ht="22" customHeight="1" x14ac:dyDescent="0.35">
      <c r="A22" s="46">
        <v>14</v>
      </c>
      <c r="B22" s="176" t="s">
        <v>26</v>
      </c>
      <c r="C22" s="175"/>
      <c r="D22" s="211" t="s">
        <v>95</v>
      </c>
      <c r="E22" s="32">
        <v>0.125</v>
      </c>
      <c r="F22" s="47">
        <f>G22-0</f>
        <v>1</v>
      </c>
      <c r="G22" s="47">
        <f>H22-0</f>
        <v>1</v>
      </c>
      <c r="H22" s="48">
        <v>1</v>
      </c>
      <c r="I22" s="23">
        <f>H22+0</f>
        <v>1</v>
      </c>
      <c r="J22" s="23">
        <f t="shared" ref="J22:K22" si="4">H22+0</f>
        <v>1</v>
      </c>
      <c r="K22" s="49">
        <f t="shared" si="4"/>
        <v>1</v>
      </c>
    </row>
    <row r="23" spans="1:11" ht="25" customHeight="1" x14ac:dyDescent="0.35">
      <c r="A23" s="88">
        <v>15</v>
      </c>
      <c r="B23" s="136" t="s">
        <v>49</v>
      </c>
      <c r="C23" s="207"/>
      <c r="D23" s="132" t="s">
        <v>96</v>
      </c>
      <c r="E23" s="89">
        <v>0.25</v>
      </c>
      <c r="F23" s="90">
        <f>G23-3/8</f>
        <v>9</v>
      </c>
      <c r="G23" s="90">
        <f>H23-3/8</f>
        <v>9.375</v>
      </c>
      <c r="H23" s="91">
        <v>9.75</v>
      </c>
      <c r="I23" s="92">
        <f>H23+0.375</f>
        <v>10.125</v>
      </c>
      <c r="J23" s="92">
        <f>H23+0.75</f>
        <v>10.5</v>
      </c>
      <c r="K23" s="93">
        <f>I23+3/4</f>
        <v>10.875</v>
      </c>
    </row>
    <row r="24" spans="1:11" ht="25" customHeight="1" x14ac:dyDescent="0.35">
      <c r="A24" s="88">
        <v>16</v>
      </c>
      <c r="B24" s="136" t="s">
        <v>50</v>
      </c>
      <c r="C24" s="207"/>
      <c r="D24" s="132" t="s">
        <v>97</v>
      </c>
      <c r="E24" s="89">
        <v>0.25</v>
      </c>
      <c r="F24" s="90">
        <f>G24-0.375</f>
        <v>6.25</v>
      </c>
      <c r="G24" s="90">
        <f>H24-0.375</f>
        <v>6.625</v>
      </c>
      <c r="H24" s="91">
        <v>7</v>
      </c>
      <c r="I24" s="92">
        <f>H24+0.375</f>
        <v>7.375</v>
      </c>
      <c r="J24" s="92">
        <f>H24+0.75</f>
        <v>7.75</v>
      </c>
      <c r="K24" s="93">
        <f>I24+0.75</f>
        <v>8.125</v>
      </c>
    </row>
    <row r="25" spans="1:11" ht="25" customHeight="1" x14ac:dyDescent="0.35">
      <c r="A25" s="88">
        <v>17</v>
      </c>
      <c r="B25" s="182" t="s">
        <v>55</v>
      </c>
      <c r="C25" s="183"/>
      <c r="D25" s="211" t="s">
        <v>98</v>
      </c>
      <c r="E25" s="89">
        <v>0.25</v>
      </c>
      <c r="F25" s="90">
        <f>G25-1/4</f>
        <v>5</v>
      </c>
      <c r="G25" s="90">
        <f>H25-1/4</f>
        <v>5.25</v>
      </c>
      <c r="H25" s="91">
        <v>5.5</v>
      </c>
      <c r="I25" s="92">
        <f>H25+1/4</f>
        <v>5.75</v>
      </c>
      <c r="J25" s="92">
        <f>H25+0.5</f>
        <v>6</v>
      </c>
      <c r="K25" s="93">
        <f>I25+0.5</f>
        <v>6.25</v>
      </c>
    </row>
    <row r="26" spans="1:11" ht="25" customHeight="1" x14ac:dyDescent="0.35">
      <c r="A26" s="88">
        <v>18</v>
      </c>
      <c r="B26" s="182" t="s">
        <v>53</v>
      </c>
      <c r="C26" s="183"/>
      <c r="D26" s="211" t="s">
        <v>99</v>
      </c>
      <c r="E26" s="89">
        <v>0.75</v>
      </c>
      <c r="F26" s="90">
        <f>G26-1</f>
        <v>22</v>
      </c>
      <c r="G26" s="90">
        <f>H26-1</f>
        <v>23</v>
      </c>
      <c r="H26" s="91">
        <v>24</v>
      </c>
      <c r="I26" s="92">
        <f>H26+1</f>
        <v>25</v>
      </c>
      <c r="J26" s="92">
        <f t="shared" ref="J26:K26" si="5">H26+2</f>
        <v>26</v>
      </c>
      <c r="K26" s="93">
        <f t="shared" si="5"/>
        <v>27</v>
      </c>
    </row>
    <row r="27" spans="1:11" ht="25" customHeight="1" x14ac:dyDescent="0.35">
      <c r="A27" s="88">
        <v>19</v>
      </c>
      <c r="B27" s="96" t="s">
        <v>58</v>
      </c>
      <c r="C27" s="208"/>
      <c r="D27" s="212" t="s">
        <v>100</v>
      </c>
      <c r="E27" s="89">
        <v>0.25</v>
      </c>
      <c r="F27" s="90">
        <f>G27-1/4</f>
        <v>15</v>
      </c>
      <c r="G27" s="90">
        <f>H27-1/4</f>
        <v>15.25</v>
      </c>
      <c r="H27" s="91">
        <v>15.5</v>
      </c>
      <c r="I27" s="92">
        <f>H27+1/4</f>
        <v>15.75</v>
      </c>
      <c r="J27" s="92">
        <f>H27+1/2</f>
        <v>16</v>
      </c>
      <c r="K27" s="93">
        <f>I27+0.5</f>
        <v>16.25</v>
      </c>
    </row>
    <row r="28" spans="1:11" ht="25" customHeight="1" x14ac:dyDescent="0.5">
      <c r="A28" s="88">
        <v>20</v>
      </c>
      <c r="B28" s="161" t="s">
        <v>62</v>
      </c>
      <c r="C28" s="209"/>
      <c r="D28" s="213" t="s">
        <v>101</v>
      </c>
      <c r="E28" s="89">
        <v>0.25</v>
      </c>
      <c r="F28" s="90">
        <f>G28-0.25</f>
        <v>10.5</v>
      </c>
      <c r="G28" s="90">
        <f>H28-0.25</f>
        <v>10.75</v>
      </c>
      <c r="H28" s="91">
        <v>11</v>
      </c>
      <c r="I28" s="92">
        <f>H28+1/4</f>
        <v>11.25</v>
      </c>
      <c r="J28" s="92">
        <f>H28+1/2</f>
        <v>11.5</v>
      </c>
      <c r="K28" s="93">
        <f>I28+0.5</f>
        <v>11.75</v>
      </c>
    </row>
    <row r="29" spans="1:11" ht="25" hidden="1" customHeight="1" x14ac:dyDescent="0.35">
      <c r="A29" s="88">
        <v>21</v>
      </c>
      <c r="B29" s="182" t="s">
        <v>63</v>
      </c>
      <c r="C29" s="183"/>
      <c r="D29" s="135"/>
      <c r="E29" s="89">
        <v>0.375</v>
      </c>
      <c r="F29" s="90">
        <f>G29-0.5</f>
        <v>45</v>
      </c>
      <c r="G29" s="90">
        <f>H29-0.5</f>
        <v>45.5</v>
      </c>
      <c r="H29" s="91">
        <v>46</v>
      </c>
      <c r="I29" s="92">
        <f>H29+0.5</f>
        <v>46.5</v>
      </c>
      <c r="J29" s="92">
        <f>H29+1</f>
        <v>47</v>
      </c>
      <c r="K29" s="93">
        <f>I29+1</f>
        <v>47.5</v>
      </c>
    </row>
    <row r="30" spans="1:11" ht="28" hidden="1" customHeight="1" x14ac:dyDescent="0.35">
      <c r="A30" s="46">
        <v>22</v>
      </c>
      <c r="B30" s="176" t="s">
        <v>44</v>
      </c>
      <c r="C30" s="175"/>
      <c r="D30" s="31"/>
      <c r="E30" s="32">
        <v>0.125</v>
      </c>
      <c r="F30" s="47">
        <f>G30-0.25</f>
        <v>-0.5</v>
      </c>
      <c r="G30" s="47">
        <f>H30-0.25</f>
        <v>-0.25</v>
      </c>
      <c r="H30" s="48"/>
      <c r="I30" s="23">
        <f>H30+0.25</f>
        <v>0.25</v>
      </c>
      <c r="J30" s="23">
        <f>H30+0.5</f>
        <v>0.5</v>
      </c>
      <c r="K30" s="49">
        <f>I30+0.5</f>
        <v>0.75</v>
      </c>
    </row>
    <row r="31" spans="1:11" ht="31.5" hidden="1" customHeight="1" x14ac:dyDescent="0.35">
      <c r="A31" s="46">
        <v>23</v>
      </c>
      <c r="B31" s="149" t="s">
        <v>45</v>
      </c>
      <c r="C31" s="149"/>
      <c r="D31" s="132"/>
      <c r="E31" s="32">
        <v>0.125</v>
      </c>
      <c r="F31" s="47">
        <f>G31-0.125</f>
        <v>-0.25</v>
      </c>
      <c r="G31" s="47">
        <f>H31-0.125</f>
        <v>-0.125</v>
      </c>
      <c r="H31" s="48"/>
      <c r="I31" s="23">
        <f>H31+0.125</f>
        <v>0.125</v>
      </c>
      <c r="J31" s="23">
        <f>H31+0.25</f>
        <v>0.25</v>
      </c>
      <c r="K31" s="49">
        <f>I31+0.25</f>
        <v>0.375</v>
      </c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50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50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50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50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50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50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50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50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50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50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50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50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50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50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50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50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50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50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50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50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50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50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50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50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50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50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50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50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50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50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50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50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50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50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50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50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50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50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50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50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50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50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50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50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50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50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50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50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50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50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50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50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50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50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50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50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50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50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50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50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50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50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50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50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50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50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50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50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50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50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50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50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50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50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50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50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50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50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50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50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50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50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50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50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50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50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50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50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50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50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50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50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50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50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50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50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50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50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50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50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50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50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50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50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50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50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50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50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50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50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50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50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50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50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50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50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50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50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50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50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50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50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50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50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50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50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50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50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50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50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50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50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50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50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50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50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50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50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50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50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50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50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50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50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50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50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50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50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50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50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50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50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50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50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50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50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50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50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50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50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50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50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50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50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50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50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50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50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50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50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50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50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50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50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50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50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50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50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50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50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50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50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50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50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50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50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50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50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50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50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50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50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50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50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50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50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50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50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50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50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50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50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50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50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50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50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50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50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50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50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50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50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50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50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50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50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50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50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50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50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50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50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50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50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50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50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50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50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50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50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50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50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50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50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50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50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50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50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50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50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50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50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50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50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50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50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50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50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50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50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50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50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50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50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50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50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50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50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50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50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50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50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50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50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50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50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50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50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50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50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50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50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50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50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50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50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50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50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50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50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50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50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50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50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50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50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50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50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50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50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50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50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50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50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50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50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50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50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50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50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50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50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50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50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50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50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50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50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50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50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50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50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50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50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50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50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50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50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50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50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50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50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50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50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50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50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50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50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50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50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50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50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50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50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50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50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50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50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50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50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50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50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50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50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50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50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50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50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50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50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50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50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50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50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50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50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50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50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50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50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50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50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50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50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50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50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50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50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50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50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50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50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50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50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50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50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50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50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50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50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50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50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50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50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50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50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50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50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50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50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50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50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50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50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50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50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50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50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50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50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50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50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50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50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50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50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50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50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50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50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50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50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50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50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50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50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50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50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50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50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50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50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50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50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50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50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50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50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50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50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50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50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50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50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50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50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50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50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50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50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50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50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50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50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50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50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50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50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50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50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50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50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50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50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50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50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50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50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50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50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50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50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50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50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50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50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50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50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50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50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50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50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50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50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50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50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50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50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50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50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50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50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50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50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50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50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50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50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50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50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50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50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50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50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50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50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50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50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50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50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50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50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50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50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50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50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50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50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50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50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50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50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50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50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50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50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50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50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50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50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50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50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50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50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50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50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50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50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50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50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50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50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50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50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50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50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50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50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50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50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50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50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50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50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50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50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50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50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50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50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50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50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50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50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50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50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50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50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50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50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50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50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50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50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50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50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50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50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50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50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50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50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50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50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50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50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50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50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50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50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50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50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50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50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50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50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50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50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50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50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50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50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50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50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50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50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50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50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50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50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50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50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50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50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50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50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50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50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50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50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50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50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50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50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50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50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50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50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50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50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50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50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50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50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50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50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50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50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50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50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50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50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50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50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50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50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50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50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50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50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50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50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50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50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50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50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50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50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50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50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50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50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50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50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50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50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50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50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50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50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50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50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50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50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50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50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50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50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50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50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50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50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50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50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50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50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50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50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50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50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50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50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50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50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50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50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50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50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50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50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50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50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50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50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50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50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50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50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50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50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50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50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50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50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50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50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50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50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50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50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50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50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50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50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50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50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50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50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50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50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50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50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50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50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50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50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50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50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50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50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50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50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50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50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50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50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50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50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50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50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50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50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50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50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50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50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50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50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50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50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50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50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50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50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50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50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50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50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50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50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50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50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50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50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50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50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50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50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50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50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50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50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50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50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50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50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50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50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50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50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50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50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50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50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50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50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50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50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50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50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50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50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50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50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50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50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50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50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50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50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50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50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50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50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50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50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50"/>
      <c r="K838" s="5"/>
    </row>
    <row r="839" spans="1:1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50"/>
      <c r="K839" s="5"/>
    </row>
    <row r="840" spans="1:1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50"/>
      <c r="K840" s="5"/>
    </row>
    <row r="841" spans="1:1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50"/>
      <c r="K841" s="5"/>
    </row>
    <row r="842" spans="1:1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50"/>
      <c r="K842" s="5"/>
    </row>
  </sheetData>
  <mergeCells count="29"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  <mergeCell ref="A1:B1"/>
    <mergeCell ref="A2:B2"/>
    <mergeCell ref="A3:B3"/>
    <mergeCell ref="A4:B4"/>
    <mergeCell ref="A5:B5"/>
    <mergeCell ref="B10:C10"/>
    <mergeCell ref="B12:C12"/>
    <mergeCell ref="B13:C13"/>
    <mergeCell ref="A6:B6"/>
    <mergeCell ref="B7:C7"/>
    <mergeCell ref="B8:C8"/>
    <mergeCell ref="B9:C9"/>
    <mergeCell ref="B11:C11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11EFAC-E3C6-492A-930B-E09FBE4C1FEA}"/>
</file>

<file path=customXml/itemProps2.xml><?xml version="1.0" encoding="utf-8"?>
<ds:datastoreItem xmlns:ds="http://schemas.openxmlformats.org/officeDocument/2006/customXml" ds:itemID="{480E94AB-5D5F-48B8-BE32-B1E67663F99D}"/>
</file>

<file path=customXml/itemProps3.xml><?xml version="1.0" encoding="utf-8"?>
<ds:datastoreItem xmlns:ds="http://schemas.openxmlformats.org/officeDocument/2006/customXml" ds:itemID="{61C305AD-2798-467A-8D93-7FFAA8F06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2025-04-08T14:31:17Z</cp:lastPrinted>
  <dcterms:created xsi:type="dcterms:W3CDTF">2016-07-21T00:16:02Z</dcterms:created>
  <dcterms:modified xsi:type="dcterms:W3CDTF">2025-04-10T11:17:57Z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