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118596- 118597/"/>
    </mc:Choice>
  </mc:AlternateContent>
  <xr:revisionPtr revIDLastSave="35" documentId="13_ncr:1_{895CCD95-9D01-404E-B192-F8DFE978768A}" xr6:coauthVersionLast="47" xr6:coauthVersionMax="47" xr10:uidLastSave="{9E2DE748-7550-4C45-A628-54C05421C3F9}"/>
  <bookViews>
    <workbookView xWindow="-110" yWindow="-110" windowWidth="19420" windowHeight="10300" xr2:uid="{00000000-000D-0000-FFFF-FFFF00000000}"/>
  </bookViews>
  <sheets>
    <sheet name="COMMENTS" sheetId="1" r:id="rId1"/>
    <sheet name="SMS" sheetId="2" r:id="rId2"/>
    <sheet name="PPS" sheetId="4" r:id="rId3"/>
    <sheet name="GRADING" sheetId="3" r:id="rId4"/>
  </sheets>
  <definedNames>
    <definedName name="_xlnm.Print_Area" localSheetId="0">COMMENTS!$A$1:$K$38</definedName>
    <definedName name="_xlnm.Print_Area" localSheetId="3">GRADING!$A$1:$K$28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C3" i="4"/>
  <c r="C2" i="4"/>
  <c r="C1" i="4"/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29" i="1"/>
  <c r="J29" i="1" s="1"/>
  <c r="H28" i="1"/>
  <c r="J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7" i="3"/>
  <c r="J17" i="3" s="1"/>
  <c r="I17" i="3"/>
  <c r="F17" i="3"/>
  <c r="E4" i="2"/>
  <c r="C6" i="3"/>
  <c r="C5" i="3"/>
  <c r="C4" i="3"/>
  <c r="C3" i="3"/>
  <c r="C2" i="3"/>
  <c r="C1" i="3"/>
  <c r="H27" i="3"/>
  <c r="J27" i="3"/>
  <c r="I27" i="3"/>
  <c r="F27" i="3"/>
  <c r="H26" i="3"/>
  <c r="J26" i="3" s="1"/>
  <c r="I26" i="3"/>
  <c r="F26" i="3"/>
  <c r="H25" i="3"/>
  <c r="J25" i="3"/>
  <c r="I25" i="3"/>
  <c r="F25" i="3"/>
  <c r="H24" i="3"/>
  <c r="J24" i="3"/>
  <c r="I24" i="3"/>
  <c r="F24" i="3"/>
  <c r="F4" i="3"/>
  <c r="H28" i="3"/>
  <c r="J28" i="3" s="1"/>
  <c r="H29" i="3"/>
  <c r="J29" i="3" s="1"/>
  <c r="I29" i="3"/>
  <c r="I28" i="3"/>
  <c r="F29" i="3"/>
  <c r="F28" i="3"/>
  <c r="H11" i="3"/>
  <c r="J11" i="3"/>
  <c r="I11" i="3"/>
  <c r="F11" i="3"/>
  <c r="H16" i="3"/>
  <c r="J16" i="3" s="1"/>
  <c r="I16" i="3"/>
  <c r="F16" i="3"/>
  <c r="H20" i="3"/>
  <c r="J20" i="3"/>
  <c r="I20" i="3"/>
  <c r="F20" i="3"/>
  <c r="F15" i="3"/>
  <c r="H15" i="3"/>
  <c r="J15" i="3"/>
  <c r="I15" i="3"/>
  <c r="F13" i="3"/>
  <c r="H13" i="3"/>
  <c r="J13" i="3"/>
  <c r="I13" i="3"/>
  <c r="H18" i="3"/>
  <c r="J18" i="3" s="1"/>
  <c r="F14" i="3"/>
  <c r="J14" i="3"/>
  <c r="I14" i="3"/>
  <c r="H14" i="3"/>
  <c r="H12" i="3"/>
  <c r="J12" i="3" s="1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 s="1"/>
  <c r="C3" i="2"/>
  <c r="C1" i="2"/>
  <c r="C2" i="2"/>
</calcChain>
</file>

<file path=xl/sharedStrings.xml><?xml version="1.0" encoding="utf-8"?>
<sst xmlns="http://schemas.openxmlformats.org/spreadsheetml/2006/main" count="145" uniqueCount="95">
  <si>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</si>
  <si>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</si>
  <si>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</si>
  <si>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</si>
  <si>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</si>
  <si>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</si>
  <si>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</si>
  <si>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</si>
  <si>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</si>
  <si>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</si>
  <si>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</si>
  <si>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</si>
  <si>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</si>
  <si>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</si>
  <si>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</si>
  <si>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</si>
  <si>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</si>
  <si>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</si>
  <si>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</si>
  <si>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</si>
  <si>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</si>
  <si>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</si>
  <si>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</si>
  <si>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</si>
  <si>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</si>
  <si>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</si>
  <si>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</si>
  <si>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</si>
  <si>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</si>
  <si>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</si>
  <si>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</si>
  <si>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</si>
  <si>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</si>
  <si>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</si>
  <si>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</si>
  <si>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</si>
  <si>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</si>
  <si>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</si>
  <si>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</si>
  <si>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</si>
  <si>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</si>
  <si>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</si>
  <si>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</si>
  <si>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</si>
  <si>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</si>
  <si>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</si>
  <si>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</si>
  <si>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</si>
  <si>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</si>
  <si>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</si>
  <si>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</si>
  <si>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</si>
  <si>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</si>
  <si>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</si>
  <si>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</si>
  <si>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</si>
  <si>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</si>
  <si>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</si>
  <si>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</si>
  <si>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</si>
  <si>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</si>
  <si>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</si>
  <si>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>EMB PLACEMENT FROM NECK SEAM &amp; CENTERED</t>
  </si>
  <si>
    <t>PRINT PLACEMENT FROM NECK SEAM</t>
  </si>
  <si>
    <t>PROCCED TO PPS WITH CHANGES</t>
  </si>
  <si>
    <t>SMS</t>
  </si>
  <si>
    <t>Stussy State Crew</t>
  </si>
  <si>
    <t>FA25</t>
  </si>
  <si>
    <t>COMMENTS 1/9/2025:</t>
  </si>
  <si>
    <t>PPS</t>
  </si>
  <si>
    <t>DATE: 3/20/2025</t>
  </si>
  <si>
    <t>COMMENTS: PROCEED TO BULK WITH CHANGES</t>
  </si>
  <si>
    <t>PROCCED TO BULK WITH CHANGES</t>
  </si>
  <si>
    <t>COMMENTS 3/20/2025:</t>
  </si>
  <si>
    <t xml:space="preserve">MUST FOLLOW TECHPACK FOR STITCHES, TRIM AND LABELS 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</si>
  <si>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</si>
  <si>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</si>
  <si>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</si>
  <si>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</si>
  <si>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</si>
  <si>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</si>
  <si>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</si>
  <si>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ĐƯỜNG MAY VAI ĐẾN MÉP LAI</t>
  </si>
  <si>
    <t>DÀI SƯỜN TRONG TỪ TRONG CÁNH TAY TỪ NÁCH ĐẾN MÉP BO</t>
  </si>
  <si>
    <t>CỬA TAY TẠI MÉP</t>
  </si>
  <si>
    <t>CAO BO</t>
  </si>
  <si>
    <t>CAO LAI</t>
  </si>
  <si>
    <t>CAO BO CỔ</t>
  </si>
  <si>
    <t>HẠ CỔ TRƯỚC (TỪ ĐỈNH VAI TỚI ĐƯỜNG MAY CỔ)</t>
  </si>
  <si>
    <t>HẠ CỔ SAU (TỪ ĐỈNH VAI TỚI ĐƯỜNG MAY CỔ)</t>
  </si>
  <si>
    <t>KHUỶU TAI DƯỚI NÁCH 8 INCH</t>
  </si>
  <si>
    <t>CẲNG TAY - TRÊN ĐƯỜNG TRA BO 4 INCH</t>
  </si>
  <si>
    <t>CỬA TAY TẠI ĐƯỜNG TRA BO</t>
  </si>
  <si>
    <t>RỘNG LAI KÉO CĂNG - TẠI ĐƯỜNG TRA RIB</t>
  </si>
  <si>
    <t>QUAY LẠI ĐÚNG THÔNG SỐ CỦA NHỮNG DÒNG TÔ VÀNG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</si>
</sst>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11" fillId="8" borderId="26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7" fillId="8" borderId="41" xfId="0" applyNumberFormat="1" applyFont="1" applyFill="1" applyBorder="1" applyAlignment="1">
      <alignment horizontal="center" vertical="center" wrapText="1"/>
    </xf>
    <xf numFmtId="12" fontId="15" fillId="8" borderId="28" xfId="0" applyNumberFormat="1" applyFont="1" applyFill="1" applyBorder="1" applyAlignment="1">
      <alignment horizontal="center" vertical="center"/>
    </xf>
    <xf numFmtId="14" fontId="9" fillId="8" borderId="23" xfId="0" applyNumberFormat="1" applyFont="1" applyFill="1" applyBorder="1" applyAlignment="1">
      <alignment horizontal="center" vertical="center"/>
    </xf>
    <xf numFmtId="12" fontId="22" fillId="8" borderId="40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3" fillId="2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2" borderId="12" xfId="0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12" fontId="12" fillId="5" borderId="41" xfId="0" applyNumberFormat="1" applyFont="1" applyFill="1" applyBorder="1"/>
    <xf numFmtId="12" fontId="10" fillId="5" borderId="23" xfId="0" applyNumberFormat="1" applyFont="1" applyFill="1" applyBorder="1" applyAlignment="1">
      <alignment horizontal="center" vertical="center"/>
    </xf>
    <xf numFmtId="12" fontId="10" fillId="2" borderId="35" xfId="0" applyNumberFormat="1" applyFont="1" applyFill="1" applyBorder="1" applyAlignment="1">
      <alignment horizontal="center" vertical="center"/>
    </xf>
    <xf numFmtId="12" fontId="10" fillId="9" borderId="43" xfId="0" applyNumberFormat="1" applyFont="1" applyFill="1" applyBorder="1" applyAlignment="1">
      <alignment horizontal="center" vertical="center"/>
    </xf>
    <xf numFmtId="12" fontId="10" fillId="2" borderId="43" xfId="0" applyNumberFormat="1" applyFont="1" applyFill="1" applyBorder="1" applyAlignment="1">
      <alignment horizontal="center" vertical="center"/>
    </xf>
    <xf numFmtId="12" fontId="22" fillId="9" borderId="43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0" fontId="5" fillId="0" borderId="11" xfId="0" applyFont="1" applyBorder="1"/>
    <xf numFmtId="0" fontId="1" fillId="9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wrapText="1"/>
    </xf>
    <xf numFmtId="0" fontId="11" fillId="9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1" fillId="9" borderId="1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2" borderId="12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9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4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</xdr:colOff>
      <xdr:row>6</xdr:row>
      <xdr:rowOff>12095</xdr:rowOff>
    </xdr:from>
    <xdr:to>
      <xdr:col>2</xdr:col>
      <xdr:colOff>538159</xdr:colOff>
      <xdr:row>18</xdr:row>
      <xdr:rowOff>133397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2" y="2540428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552896</xdr:colOff>
      <xdr:row>5</xdr:row>
      <xdr:rowOff>488168</xdr:rowOff>
    </xdr:from>
    <xdr:to>
      <xdr:col>2</xdr:col>
      <xdr:colOff>3292459</xdr:colOff>
      <xdr:row>18</xdr:row>
      <xdr:rowOff>134157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78557" y="2518846"/>
          <a:ext cx="3652749" cy="2739563"/>
        </a:xfrm>
        <a:prstGeom prst="rect">
          <a:avLst/>
        </a:prstGeom>
      </xdr:spPr>
    </xdr:pic>
    <xdr:clientData/>
  </xdr:twoCellAnchor>
  <xdr:twoCellAnchor editAs="oneCell">
    <xdr:from>
      <xdr:col>2</xdr:col>
      <xdr:colOff>3293926</xdr:colOff>
      <xdr:row>5</xdr:row>
      <xdr:rowOff>498427</xdr:rowOff>
    </xdr:from>
    <xdr:to>
      <xdr:col>5</xdr:col>
      <xdr:colOff>0</xdr:colOff>
      <xdr:row>18</xdr:row>
      <xdr:rowOff>125212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021986" y="2526706"/>
          <a:ext cx="3633545" cy="2725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78BE267-303D-4B90-8101-0187B3A4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12096</xdr:rowOff>
    </xdr:from>
    <xdr:to>
      <xdr:col>2</xdr:col>
      <xdr:colOff>538158</xdr:colOff>
      <xdr:row>18</xdr:row>
      <xdr:rowOff>133397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D0EDE8-7918-40C6-B00E-BF6419C4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2" y="2540428"/>
          <a:ext cx="3627216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552897</xdr:colOff>
      <xdr:row>5</xdr:row>
      <xdr:rowOff>488168</xdr:rowOff>
    </xdr:from>
    <xdr:to>
      <xdr:col>2</xdr:col>
      <xdr:colOff>3292458</xdr:colOff>
      <xdr:row>18</xdr:row>
      <xdr:rowOff>134157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571D35-E402-42D4-AA40-0994EC5F3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78557" y="2518847"/>
          <a:ext cx="3652749" cy="2739561"/>
        </a:xfrm>
        <a:prstGeom prst="rect">
          <a:avLst/>
        </a:prstGeom>
      </xdr:spPr>
    </xdr:pic>
    <xdr:clientData/>
  </xdr:twoCellAnchor>
  <xdr:twoCellAnchor editAs="oneCell">
    <xdr:from>
      <xdr:col>2</xdr:col>
      <xdr:colOff>3293925</xdr:colOff>
      <xdr:row>5</xdr:row>
      <xdr:rowOff>498428</xdr:rowOff>
    </xdr:from>
    <xdr:to>
      <xdr:col>4</xdr:col>
      <xdr:colOff>1216337</xdr:colOff>
      <xdr:row>18</xdr:row>
      <xdr:rowOff>125212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FFE8C7-1C38-43B0-AACA-E994E764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021986" y="2526706"/>
          <a:ext cx="3633544" cy="27251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4"/>
  <sheetViews>
    <sheetView tabSelected="1" view="pageBreakPreview" zoomScale="54" zoomScaleNormal="57" zoomScaleSheetLayoutView="54" workbookViewId="0">
      <pane xSplit="11" ySplit="5" topLeftCell="L6" activePane="bottomRight" state="frozen"/>
      <selection activeCell="E4" sqref="E4"/>
      <selection pane="topRight" activeCell="E4" sqref="E4"/>
      <selection pane="bottomLeft" activeCell="E4" sqref="E4"/>
      <selection pane="bottomRight" activeCell="E38" sqref="E38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8" style="10" customWidth="1"/>
    <col min="8" max="8" width="11.1796875" style="10" customWidth="1"/>
    <col min="9" max="9" width="18" style="10" customWidth="1"/>
    <col min="10" max="10" width="11.1796875" style="10" customWidth="1"/>
    <col min="11" max="11" width="67.453125" customWidth="1"/>
    <col min="12" max="12" width="12.6328125" customWidth="1"/>
    <col min="13" max="13" width="13.453125" customWidth="1"/>
    <col min="14" max="14" width="17" customWidth="1"/>
    <col min="15" max="15" width="11.81640625" customWidth="1"/>
    <col min="16" max="25" width="22.36328125" customWidth="1"/>
  </cols>
  <sheetData>
    <row r="1" spans="1:25" ht="32.25" customHeight="1" thickBot="1" x14ac:dyDescent="1.05">
      <c r="A1" s="149" t="s">
        <v>9</v>
      </c>
      <c r="B1" s="149"/>
      <c r="C1" s="51">
        <v>118596</v>
      </c>
      <c r="D1" s="122"/>
      <c r="F1" s="150"/>
      <c r="G1" s="150"/>
      <c r="H1" s="150"/>
      <c r="I1" s="14"/>
      <c r="J1" s="14"/>
      <c r="K1" s="26"/>
    </row>
    <row r="2" spans="1:25" ht="24.75" customHeight="1" thickBot="1" x14ac:dyDescent="1.05">
      <c r="A2" s="149" t="s">
        <v>10</v>
      </c>
      <c r="B2" s="149"/>
      <c r="C2" s="52" t="s">
        <v>66</v>
      </c>
      <c r="D2" s="123"/>
      <c r="F2" s="151"/>
      <c r="G2" s="151"/>
      <c r="H2" s="151"/>
      <c r="I2" s="14"/>
      <c r="J2" s="14"/>
      <c r="K2" s="27"/>
    </row>
    <row r="3" spans="1:25" ht="24.75" customHeight="1" thickBot="1" x14ac:dyDescent="1.05">
      <c r="A3" s="155" t="s">
        <v>29</v>
      </c>
      <c r="B3" s="156"/>
      <c r="C3" s="30" t="s">
        <v>61</v>
      </c>
      <c r="D3" s="124"/>
      <c r="F3" s="24"/>
      <c r="G3" s="14"/>
      <c r="H3" s="14"/>
      <c r="I3" s="14"/>
      <c r="J3" s="14"/>
      <c r="K3" s="27"/>
    </row>
    <row r="4" spans="1:25" ht="22.75" customHeight="1" thickBot="1" x14ac:dyDescent="0.55000000000000004">
      <c r="A4" s="149" t="s">
        <v>37</v>
      </c>
      <c r="B4" s="149"/>
      <c r="C4" s="28" t="s">
        <v>67</v>
      </c>
      <c r="D4" s="125"/>
      <c r="F4" s="100" t="s">
        <v>70</v>
      </c>
      <c r="H4" s="13"/>
      <c r="J4" s="13"/>
      <c r="K4" s="27"/>
    </row>
    <row r="5" spans="1:25" ht="22.75" customHeight="1" thickBot="1" x14ac:dyDescent="0.55000000000000004">
      <c r="A5" s="154" t="s">
        <v>11</v>
      </c>
      <c r="B5" s="154"/>
      <c r="C5" s="15" t="s">
        <v>13</v>
      </c>
      <c r="D5" s="71"/>
      <c r="H5" s="13"/>
      <c r="J5" s="13"/>
      <c r="K5" s="27"/>
    </row>
    <row r="6" spans="1:25" ht="24.75" customHeight="1" thickBot="1" x14ac:dyDescent="1.05">
      <c r="A6" s="152" t="s">
        <v>8</v>
      </c>
      <c r="B6" s="153"/>
      <c r="C6" s="60"/>
      <c r="D6" s="124"/>
      <c r="F6" s="24"/>
      <c r="G6" s="14"/>
      <c r="H6" s="14"/>
      <c r="I6" s="14"/>
      <c r="J6" s="14"/>
      <c r="K6" s="27"/>
    </row>
    <row r="7" spans="1:25" ht="39.75" customHeight="1" thickBot="1" x14ac:dyDescent="0.55000000000000004">
      <c r="A7" s="61"/>
      <c r="B7" s="170" t="s">
        <v>4</v>
      </c>
      <c r="C7" s="171"/>
      <c r="D7" s="135"/>
      <c r="E7" s="128"/>
      <c r="F7" s="67" t="s">
        <v>12</v>
      </c>
      <c r="G7" s="65" t="s">
        <v>65</v>
      </c>
      <c r="H7" s="33"/>
      <c r="I7" s="109" t="s">
        <v>69</v>
      </c>
      <c r="J7" s="110"/>
      <c r="K7" s="62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44" customHeight="1" thickBot="1" x14ac:dyDescent="0.55000000000000004">
      <c r="A8" s="63" t="s">
        <v>5</v>
      </c>
      <c r="B8" s="172" t="s">
        <v>57</v>
      </c>
      <c r="C8" s="173"/>
      <c r="D8" s="135"/>
      <c r="E8" s="129" t="s">
        <v>18</v>
      </c>
      <c r="F8" s="68" t="s">
        <v>13</v>
      </c>
      <c r="G8" s="66">
        <v>45666</v>
      </c>
      <c r="H8" s="64" t="s">
        <v>36</v>
      </c>
      <c r="I8" s="111">
        <v>45736</v>
      </c>
      <c r="J8" s="112" t="s">
        <v>36</v>
      </c>
      <c r="K8" s="69" t="s">
        <v>71</v>
      </c>
      <c r="L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71" customFormat="1" ht="48.5" customHeight="1" x14ac:dyDescent="0.5">
      <c r="A9" s="103">
        <v>1</v>
      </c>
      <c r="B9" s="174" t="s">
        <v>30</v>
      </c>
      <c r="C9" s="175"/>
      <c r="D9" s="137" t="s">
        <v>75</v>
      </c>
      <c r="E9" s="130">
        <v>0.25</v>
      </c>
      <c r="F9" s="56">
        <v>6.5</v>
      </c>
      <c r="G9" s="104">
        <v>6.25</v>
      </c>
      <c r="H9" s="105">
        <f t="shared" ref="H9" si="0">G9-F9</f>
        <v>-0.25</v>
      </c>
      <c r="I9" s="107">
        <v>6.625</v>
      </c>
      <c r="J9" s="105">
        <f>I9-F9</f>
        <v>0.125</v>
      </c>
      <c r="K9" s="106"/>
      <c r="L9" s="7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71" customFormat="1" ht="25" customHeight="1" x14ac:dyDescent="0.5">
      <c r="A10" s="113">
        <v>2</v>
      </c>
      <c r="B10" s="159" t="s">
        <v>40</v>
      </c>
      <c r="C10" s="160"/>
      <c r="D10" s="138" t="s">
        <v>76</v>
      </c>
      <c r="E10" s="131">
        <v>0.75</v>
      </c>
      <c r="F10" s="115">
        <v>26</v>
      </c>
      <c r="G10" s="116">
        <v>26.5</v>
      </c>
      <c r="H10" s="117">
        <f t="shared" ref="H10" si="1">G10-F10</f>
        <v>0.5</v>
      </c>
      <c r="I10" s="116">
        <v>26.5</v>
      </c>
      <c r="J10" s="117">
        <f>I10-F10</f>
        <v>0.5</v>
      </c>
      <c r="K10" s="118" t="s">
        <v>46</v>
      </c>
      <c r="L10" s="7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71" customFormat="1" ht="25" customHeight="1" x14ac:dyDescent="0.5">
      <c r="A11" s="113">
        <v>3</v>
      </c>
      <c r="B11" s="159" t="s">
        <v>31</v>
      </c>
      <c r="C11" s="160"/>
      <c r="D11" s="138" t="s">
        <v>77</v>
      </c>
      <c r="E11" s="131">
        <v>0.75</v>
      </c>
      <c r="F11" s="115">
        <v>27</v>
      </c>
      <c r="G11" s="116">
        <v>27.5</v>
      </c>
      <c r="H11" s="117">
        <f t="shared" ref="H11" si="2">G11-F11</f>
        <v>0.5</v>
      </c>
      <c r="I11" s="116">
        <v>28</v>
      </c>
      <c r="J11" s="117">
        <f t="shared" ref="J11:J27" si="3">I11-F11</f>
        <v>1</v>
      </c>
      <c r="K11" s="118" t="s">
        <v>46</v>
      </c>
      <c r="L11" s="7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71" customFormat="1" ht="25" customHeight="1" x14ac:dyDescent="0.5">
      <c r="A12" s="113">
        <v>4</v>
      </c>
      <c r="B12" s="168" t="s">
        <v>32</v>
      </c>
      <c r="C12" s="169"/>
      <c r="D12" s="136" t="s">
        <v>78</v>
      </c>
      <c r="E12" s="131">
        <v>0.75</v>
      </c>
      <c r="F12" s="115">
        <v>20.5</v>
      </c>
      <c r="G12" s="116">
        <v>21.25</v>
      </c>
      <c r="H12" s="117">
        <f t="shared" ref="H12:H19" si="4">G12-F12</f>
        <v>0.75</v>
      </c>
      <c r="I12" s="116">
        <v>21.5</v>
      </c>
      <c r="J12" s="117">
        <f t="shared" si="3"/>
        <v>1</v>
      </c>
      <c r="K12" s="118" t="s">
        <v>46</v>
      </c>
      <c r="L12" s="7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71" customFormat="1" ht="25" customHeight="1" x14ac:dyDescent="0.5">
      <c r="A13" s="59">
        <v>5</v>
      </c>
      <c r="B13" s="98" t="s">
        <v>14</v>
      </c>
      <c r="C13" s="126"/>
      <c r="D13" s="139" t="s">
        <v>79</v>
      </c>
      <c r="E13" s="130">
        <v>0.625</v>
      </c>
      <c r="F13" s="56">
        <v>26</v>
      </c>
      <c r="G13" s="72">
        <v>26</v>
      </c>
      <c r="H13" s="73">
        <f t="shared" si="4"/>
        <v>0</v>
      </c>
      <c r="I13" s="108">
        <v>26</v>
      </c>
      <c r="J13" s="73">
        <f t="shared" si="3"/>
        <v>0</v>
      </c>
      <c r="K13" s="74"/>
      <c r="L13" s="7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71" customFormat="1" ht="42" x14ac:dyDescent="0.5">
      <c r="A14" s="59">
        <v>6</v>
      </c>
      <c r="B14" s="98" t="s">
        <v>39</v>
      </c>
      <c r="C14" s="126"/>
      <c r="D14" s="139" t="s">
        <v>80</v>
      </c>
      <c r="E14" s="132">
        <v>0.375</v>
      </c>
      <c r="F14" s="48">
        <v>11.5</v>
      </c>
      <c r="G14" s="72">
        <v>12</v>
      </c>
      <c r="H14" s="73">
        <f t="shared" si="4"/>
        <v>0.5</v>
      </c>
      <c r="I14" s="108">
        <v>11.625</v>
      </c>
      <c r="J14" s="73">
        <f t="shared" si="3"/>
        <v>0.125</v>
      </c>
      <c r="K14" s="74"/>
      <c r="L14" s="7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71" customFormat="1" ht="25" customHeight="1" x14ac:dyDescent="0.5">
      <c r="A15" s="59">
        <v>7</v>
      </c>
      <c r="B15" s="162" t="s">
        <v>43</v>
      </c>
      <c r="C15" s="163"/>
      <c r="D15" s="140" t="s">
        <v>81</v>
      </c>
      <c r="E15" s="132">
        <v>0.375</v>
      </c>
      <c r="F15" s="48">
        <v>11.75</v>
      </c>
      <c r="G15" s="72">
        <v>12.125</v>
      </c>
      <c r="H15" s="73">
        <f t="shared" si="4"/>
        <v>0.375</v>
      </c>
      <c r="I15" s="108">
        <v>11.75</v>
      </c>
      <c r="J15" s="73">
        <f t="shared" si="3"/>
        <v>0</v>
      </c>
      <c r="K15" s="74"/>
      <c r="L15" s="7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71" customFormat="1" ht="42" x14ac:dyDescent="0.5">
      <c r="A16" s="113">
        <v>8</v>
      </c>
      <c r="B16" s="114" t="s">
        <v>17</v>
      </c>
      <c r="C16" s="127"/>
      <c r="D16" s="141" t="s">
        <v>82</v>
      </c>
      <c r="E16" s="131">
        <v>0.625</v>
      </c>
      <c r="F16" s="115">
        <v>21.5</v>
      </c>
      <c r="G16" s="116">
        <v>21.5</v>
      </c>
      <c r="H16" s="117">
        <f t="shared" si="4"/>
        <v>0</v>
      </c>
      <c r="I16" s="116">
        <v>22</v>
      </c>
      <c r="J16" s="117">
        <f t="shared" si="3"/>
        <v>0.5</v>
      </c>
      <c r="K16" s="118" t="s">
        <v>46</v>
      </c>
      <c r="L16" s="7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71" customFormat="1" ht="42" x14ac:dyDescent="0.5">
      <c r="A17" s="113">
        <v>9</v>
      </c>
      <c r="B17" s="114" t="s">
        <v>58</v>
      </c>
      <c r="C17" s="127"/>
      <c r="D17" s="141" t="s">
        <v>83</v>
      </c>
      <c r="E17" s="131">
        <v>0.625</v>
      </c>
      <c r="F17" s="115">
        <v>21.5</v>
      </c>
      <c r="G17" s="116">
        <v>22.25</v>
      </c>
      <c r="H17" s="117">
        <f t="shared" ref="H17" si="5">G17-F17</f>
        <v>0.75</v>
      </c>
      <c r="I17" s="116">
        <v>22</v>
      </c>
      <c r="J17" s="117">
        <f t="shared" si="3"/>
        <v>0.5</v>
      </c>
      <c r="K17" s="118" t="s">
        <v>46</v>
      </c>
      <c r="L17" s="7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71" customFormat="1" ht="25" customHeight="1" x14ac:dyDescent="0.5">
      <c r="A18" s="59">
        <v>10</v>
      </c>
      <c r="B18" s="98" t="s">
        <v>55</v>
      </c>
      <c r="C18" s="126"/>
      <c r="D18" s="139" t="s">
        <v>84</v>
      </c>
      <c r="E18" s="132">
        <v>0.25</v>
      </c>
      <c r="F18" s="48">
        <v>3.5</v>
      </c>
      <c r="G18" s="72">
        <v>3.375</v>
      </c>
      <c r="H18" s="73">
        <f t="shared" si="4"/>
        <v>-0.125</v>
      </c>
      <c r="I18" s="108">
        <v>3.5</v>
      </c>
      <c r="J18" s="73">
        <f t="shared" si="3"/>
        <v>0</v>
      </c>
      <c r="K18" s="74"/>
      <c r="L18" s="7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71" customFormat="1" ht="25" customHeight="1" x14ac:dyDescent="0.5">
      <c r="A19" s="59">
        <v>11</v>
      </c>
      <c r="B19" s="164" t="s">
        <v>48</v>
      </c>
      <c r="C19" s="165"/>
      <c r="D19" s="142" t="s">
        <v>85</v>
      </c>
      <c r="E19" s="132">
        <v>0.125</v>
      </c>
      <c r="F19" s="48">
        <v>1.5</v>
      </c>
      <c r="G19" s="72">
        <v>1.375</v>
      </c>
      <c r="H19" s="73">
        <f t="shared" si="4"/>
        <v>-0.125</v>
      </c>
      <c r="I19" s="108">
        <v>1.5</v>
      </c>
      <c r="J19" s="73">
        <f t="shared" si="3"/>
        <v>0</v>
      </c>
      <c r="K19" s="74"/>
      <c r="L19" s="7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71" customFormat="1" ht="25" customHeight="1" x14ac:dyDescent="0.5">
      <c r="A20" s="59">
        <v>12</v>
      </c>
      <c r="B20" s="162" t="s">
        <v>49</v>
      </c>
      <c r="C20" s="163"/>
      <c r="D20" s="140" t="s">
        <v>86</v>
      </c>
      <c r="E20" s="130">
        <v>0.125</v>
      </c>
      <c r="F20" s="56">
        <v>1.5</v>
      </c>
      <c r="G20" s="72">
        <v>1.375</v>
      </c>
      <c r="H20" s="73">
        <f t="shared" ref="H20" si="6">G20-F20</f>
        <v>-0.125</v>
      </c>
      <c r="I20" s="108">
        <v>1.375</v>
      </c>
      <c r="J20" s="73">
        <f t="shared" si="3"/>
        <v>-0.125</v>
      </c>
      <c r="K20" s="10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71" customFormat="1" ht="21" x14ac:dyDescent="0.5">
      <c r="A21" s="59">
        <v>13</v>
      </c>
      <c r="B21" s="164" t="s">
        <v>44</v>
      </c>
      <c r="C21" s="165"/>
      <c r="D21" s="142" t="s">
        <v>87</v>
      </c>
      <c r="E21" s="132">
        <v>0.125</v>
      </c>
      <c r="F21" s="48">
        <v>1</v>
      </c>
      <c r="G21" s="72">
        <v>0.875</v>
      </c>
      <c r="H21" s="73">
        <f t="shared" ref="H21" si="7">G21-F21</f>
        <v>-0.125</v>
      </c>
      <c r="I21" s="108">
        <v>1</v>
      </c>
      <c r="J21" s="73">
        <f t="shared" si="3"/>
        <v>0</v>
      </c>
      <c r="K21" s="74"/>
      <c r="L21" s="7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71" customFormat="1" ht="42" x14ac:dyDescent="0.5">
      <c r="A22" s="113">
        <v>14</v>
      </c>
      <c r="B22" s="159" t="s">
        <v>15</v>
      </c>
      <c r="C22" s="160"/>
      <c r="D22" s="138" t="s">
        <v>88</v>
      </c>
      <c r="E22" s="131">
        <v>0.125</v>
      </c>
      <c r="F22" s="115">
        <v>4.25</v>
      </c>
      <c r="G22" s="116">
        <v>4.25</v>
      </c>
      <c r="H22" s="117">
        <f>G22-F22</f>
        <v>0</v>
      </c>
      <c r="I22" s="116">
        <v>4</v>
      </c>
      <c r="J22" s="117">
        <f t="shared" si="3"/>
        <v>-0.25</v>
      </c>
      <c r="K22" s="118" t="s">
        <v>46</v>
      </c>
      <c r="L22" s="7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71" customFormat="1" ht="42" x14ac:dyDescent="0.5">
      <c r="A23" s="59">
        <v>15</v>
      </c>
      <c r="B23" s="157" t="s">
        <v>16</v>
      </c>
      <c r="C23" s="161"/>
      <c r="D23" s="137" t="s">
        <v>89</v>
      </c>
      <c r="E23" s="132">
        <v>0.125</v>
      </c>
      <c r="F23" s="48">
        <v>1</v>
      </c>
      <c r="G23" s="72">
        <v>0.875</v>
      </c>
      <c r="H23" s="73">
        <f>G23-F23</f>
        <v>-0.125</v>
      </c>
      <c r="I23" s="108">
        <v>0.875</v>
      </c>
      <c r="J23" s="73">
        <f t="shared" si="3"/>
        <v>-0.125</v>
      </c>
      <c r="K23" s="81"/>
      <c r="L23" s="7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71" customFormat="1" ht="25" customHeight="1" x14ac:dyDescent="0.5">
      <c r="A24" s="113">
        <v>16</v>
      </c>
      <c r="B24" s="166" t="s">
        <v>50</v>
      </c>
      <c r="C24" s="167"/>
      <c r="D24" s="143" t="s">
        <v>90</v>
      </c>
      <c r="E24" s="133">
        <v>0.25</v>
      </c>
      <c r="F24" s="119">
        <v>9.75</v>
      </c>
      <c r="G24" s="116">
        <v>10</v>
      </c>
      <c r="H24" s="117">
        <f t="shared" ref="H24:H27" si="8">G24-F24</f>
        <v>0.25</v>
      </c>
      <c r="I24" s="116">
        <v>10</v>
      </c>
      <c r="J24" s="117">
        <f t="shared" si="3"/>
        <v>0.25</v>
      </c>
      <c r="K24" s="118" t="s">
        <v>46</v>
      </c>
      <c r="L24" s="7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71" customFormat="1" ht="25" customHeight="1" x14ac:dyDescent="0.5">
      <c r="A25" s="59">
        <v>17</v>
      </c>
      <c r="B25" s="162" t="s">
        <v>51</v>
      </c>
      <c r="C25" s="163"/>
      <c r="D25" s="140" t="s">
        <v>91</v>
      </c>
      <c r="E25" s="134">
        <v>0.25</v>
      </c>
      <c r="F25" s="90">
        <v>7.25</v>
      </c>
      <c r="G25" s="72">
        <v>7.5</v>
      </c>
      <c r="H25" s="73">
        <f t="shared" si="8"/>
        <v>0.25</v>
      </c>
      <c r="I25" s="108">
        <v>7.25</v>
      </c>
      <c r="J25" s="73">
        <f t="shared" si="3"/>
        <v>0</v>
      </c>
      <c r="K25" s="74"/>
      <c r="L25" s="7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71" customFormat="1" ht="25" customHeight="1" x14ac:dyDescent="0.5">
      <c r="A26" s="59">
        <v>18</v>
      </c>
      <c r="B26" s="162" t="s">
        <v>52</v>
      </c>
      <c r="C26" s="163"/>
      <c r="D26" s="140" t="s">
        <v>92</v>
      </c>
      <c r="E26" s="134">
        <v>0.25</v>
      </c>
      <c r="F26" s="90">
        <v>5.25</v>
      </c>
      <c r="G26" s="72">
        <v>5.125</v>
      </c>
      <c r="H26" s="73">
        <f t="shared" si="8"/>
        <v>-0.125</v>
      </c>
      <c r="I26" s="108">
        <v>5.25</v>
      </c>
      <c r="J26" s="73">
        <f t="shared" si="3"/>
        <v>0</v>
      </c>
      <c r="K26" s="74"/>
      <c r="L26" s="7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71" customFormat="1" ht="25" customHeight="1" x14ac:dyDescent="0.5">
      <c r="A27" s="59">
        <v>19</v>
      </c>
      <c r="B27" s="98" t="s">
        <v>53</v>
      </c>
      <c r="C27" s="98"/>
      <c r="D27" s="139" t="s">
        <v>93</v>
      </c>
      <c r="E27" s="102">
        <v>0.5</v>
      </c>
      <c r="F27" s="90">
        <v>24</v>
      </c>
      <c r="G27" s="72">
        <v>24</v>
      </c>
      <c r="H27" s="73">
        <f t="shared" si="8"/>
        <v>0</v>
      </c>
      <c r="I27" s="108">
        <v>24</v>
      </c>
      <c r="J27" s="73">
        <f t="shared" si="3"/>
        <v>0</v>
      </c>
      <c r="K27" s="74"/>
      <c r="L27" s="7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71" customFormat="1" ht="20.5" hidden="1" customHeight="1" x14ac:dyDescent="0.5">
      <c r="A28" s="59">
        <v>15</v>
      </c>
      <c r="B28" s="157" t="s">
        <v>45</v>
      </c>
      <c r="C28" s="158"/>
      <c r="D28" s="120"/>
      <c r="E28" s="84">
        <v>0.125</v>
      </c>
      <c r="F28" s="48">
        <v>8.75</v>
      </c>
      <c r="G28" s="72"/>
      <c r="H28" s="73">
        <f>G28-F28</f>
        <v>-8.75</v>
      </c>
      <c r="I28" s="72"/>
      <c r="J28" s="73">
        <f>I28-H28</f>
        <v>8.75</v>
      </c>
      <c r="K28" s="74"/>
      <c r="L28" s="7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71" customFormat="1" ht="24.5" hidden="1" customHeight="1" x14ac:dyDescent="0.5">
      <c r="A29" s="59">
        <v>20</v>
      </c>
      <c r="B29" s="157" t="s">
        <v>62</v>
      </c>
      <c r="C29" s="158"/>
      <c r="D29" s="120"/>
      <c r="E29" s="84">
        <v>0.125</v>
      </c>
      <c r="F29" s="48"/>
      <c r="G29" s="72"/>
      <c r="H29" s="73">
        <f>G29-F29</f>
        <v>0</v>
      </c>
      <c r="I29" s="72"/>
      <c r="J29" s="73">
        <f>I29-H29</f>
        <v>0</v>
      </c>
      <c r="K29" s="81"/>
      <c r="L29" s="7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9" customHeight="1" x14ac:dyDescent="0.35">
      <c r="A30" s="5"/>
      <c r="B30" s="95" t="s">
        <v>68</v>
      </c>
      <c r="C30" s="5"/>
      <c r="D30" s="5"/>
      <c r="E30" s="8"/>
      <c r="F30" s="8"/>
      <c r="G30" s="8"/>
      <c r="H30" s="8"/>
      <c r="I30" s="8"/>
      <c r="J30" s="8"/>
      <c r="K30" s="96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5" ht="19" customHeight="1" x14ac:dyDescent="0.35">
      <c r="A31" s="6">
        <v>1</v>
      </c>
      <c r="B31" s="97" t="s">
        <v>60</v>
      </c>
      <c r="C31" s="5"/>
      <c r="D31" s="5"/>
      <c r="E31" s="8"/>
      <c r="F31" s="11"/>
      <c r="G31" s="8"/>
      <c r="H31" s="8"/>
      <c r="I31" s="8"/>
      <c r="J31" s="8"/>
      <c r="K31" s="96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5" ht="19" customHeight="1" x14ac:dyDescent="0.35">
      <c r="A32" s="6">
        <v>2</v>
      </c>
      <c r="B32" s="97" t="s">
        <v>74</v>
      </c>
      <c r="C32" s="5"/>
      <c r="D32" s="5"/>
      <c r="E32" s="8"/>
      <c r="F32" s="11"/>
      <c r="G32" s="8"/>
      <c r="H32" s="8"/>
      <c r="I32" s="8"/>
      <c r="J32" s="8"/>
      <c r="K32" s="96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8" ht="19" customHeight="1" x14ac:dyDescent="0.35">
      <c r="A33" s="6">
        <v>3</v>
      </c>
      <c r="B33" s="97" t="s">
        <v>64</v>
      </c>
      <c r="C33" s="5"/>
      <c r="D33" s="5"/>
      <c r="E33" s="8"/>
      <c r="F33" s="11"/>
      <c r="G33" s="8"/>
      <c r="H33" s="8"/>
      <c r="I33" s="8"/>
      <c r="J33" s="8"/>
      <c r="K33" s="96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8" ht="19" customHeight="1" x14ac:dyDescent="0.35">
      <c r="A34" s="5"/>
      <c r="B34" s="83" t="s">
        <v>73</v>
      </c>
      <c r="C34" s="5"/>
      <c r="D34" s="5"/>
      <c r="E34" s="8"/>
      <c r="F34" s="11"/>
      <c r="G34" s="8"/>
      <c r="H34" s="8"/>
      <c r="I34" s="8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8.5" customHeight="1" x14ac:dyDescent="0.35">
      <c r="A35" s="5">
        <v>1</v>
      </c>
      <c r="B35" s="97" t="s">
        <v>60</v>
      </c>
      <c r="C35" s="5"/>
      <c r="D35" s="144" t="s">
        <v>94</v>
      </c>
      <c r="E35" s="8"/>
      <c r="F35" s="11"/>
      <c r="G35" s="8"/>
      <c r="H35" s="8"/>
      <c r="I35" s="8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9" customHeight="1" x14ac:dyDescent="0.35">
      <c r="A36" s="5">
        <v>2</v>
      </c>
      <c r="B36" s="97" t="s">
        <v>74</v>
      </c>
      <c r="C36" s="5"/>
      <c r="D36" s="5"/>
      <c r="E36" s="8"/>
      <c r="F36" s="11"/>
      <c r="G36" s="8"/>
      <c r="H36" s="8"/>
      <c r="I36" s="8"/>
      <c r="J36" s="8"/>
      <c r="K36" s="8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8" ht="19" customHeight="1" x14ac:dyDescent="0.35">
      <c r="A37" s="5">
        <v>3</v>
      </c>
      <c r="B37" s="97" t="s">
        <v>72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9" customHeight="1" x14ac:dyDescent="0.35">
      <c r="A38" s="5"/>
      <c r="B38" s="97"/>
      <c r="C38" s="5"/>
      <c r="D38" s="5"/>
      <c r="E38" s="8"/>
      <c r="F38" s="11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9" customHeight="1" x14ac:dyDescent="0.35">
      <c r="A39" s="5"/>
      <c r="B39" s="82"/>
      <c r="C39" s="5"/>
      <c r="D39" s="5"/>
      <c r="E39" s="8"/>
      <c r="F39" s="11"/>
      <c r="G39" s="8"/>
      <c r="H39" s="8"/>
      <c r="I39" s="8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8" ht="19" customHeight="1" x14ac:dyDescent="0.35">
      <c r="A40" s="5"/>
      <c r="B40" s="95"/>
      <c r="C40" s="29"/>
      <c r="D40" s="29"/>
      <c r="E40" s="8"/>
      <c r="F40" s="11"/>
      <c r="G40" s="8"/>
      <c r="H40" s="8"/>
      <c r="I40" s="8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8" ht="19" customHeight="1" x14ac:dyDescent="0.35">
      <c r="A41" s="5"/>
      <c r="B41" s="97"/>
      <c r="C41" s="5"/>
      <c r="D41" s="5"/>
      <c r="E41" s="8"/>
      <c r="F41" s="99"/>
      <c r="G41" s="8"/>
      <c r="H41" s="8"/>
      <c r="I41" s="8"/>
      <c r="J41" s="8"/>
      <c r="K41" s="5"/>
      <c r="L41" s="5"/>
      <c r="M41" s="5"/>
      <c r="N41" s="5"/>
      <c r="O41" s="5"/>
      <c r="P41" s="5"/>
      <c r="Q41" s="5"/>
      <c r="R41" s="5"/>
      <c r="S41" s="5"/>
    </row>
    <row r="42" spans="1:28" ht="19" customHeight="1" x14ac:dyDescent="0.35">
      <c r="A42" s="5"/>
      <c r="B42" s="97"/>
      <c r="C42" s="5"/>
      <c r="D42" s="5"/>
      <c r="E42" s="8"/>
      <c r="F42" s="99"/>
      <c r="G42" s="8"/>
      <c r="H42" s="8"/>
      <c r="I42" s="8"/>
      <c r="J42" s="8"/>
      <c r="K42" s="5"/>
      <c r="L42" s="5"/>
      <c r="M42" s="5"/>
      <c r="N42" s="5"/>
      <c r="O42" s="5"/>
      <c r="P42" s="5"/>
      <c r="Q42" s="5"/>
      <c r="R42" s="5"/>
      <c r="S42" s="5"/>
    </row>
    <row r="43" spans="1:28" ht="19" customHeight="1" x14ac:dyDescent="0.35">
      <c r="A43" s="5"/>
      <c r="B43" s="97"/>
      <c r="C43" s="5"/>
      <c r="D43" s="5"/>
      <c r="E43" s="8"/>
      <c r="F43" s="99"/>
      <c r="G43" s="8"/>
      <c r="H43" s="8"/>
      <c r="I43" s="8"/>
      <c r="J43" s="8"/>
      <c r="K43" s="5"/>
      <c r="L43" s="5"/>
      <c r="M43" s="5"/>
      <c r="N43" s="5"/>
      <c r="O43" s="5"/>
      <c r="P43" s="5"/>
      <c r="Q43" s="5"/>
      <c r="R43" s="5"/>
      <c r="S43" s="5"/>
    </row>
    <row r="44" spans="1:28" ht="19" customHeight="1" x14ac:dyDescent="0.35">
      <c r="A44" s="5"/>
      <c r="B44" s="82"/>
      <c r="C44" s="5"/>
      <c r="D44" s="5"/>
      <c r="E44" s="8"/>
      <c r="F44" s="11"/>
      <c r="G44" s="8"/>
      <c r="H44" s="8"/>
      <c r="I44" s="8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8" ht="19" customHeight="1" x14ac:dyDescent="0.35">
      <c r="A45" s="5"/>
      <c r="B45" s="82"/>
      <c r="C45" s="5"/>
      <c r="D45" s="5"/>
      <c r="E45" s="8"/>
      <c r="F45" s="11"/>
      <c r="G45" s="8"/>
      <c r="H45" s="8"/>
      <c r="I45" s="8"/>
      <c r="J45" s="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8" ht="19" customHeight="1" x14ac:dyDescent="0.35">
      <c r="A46" s="5"/>
      <c r="B46" s="94"/>
      <c r="C46" s="5"/>
      <c r="D46" s="5"/>
      <c r="E46" s="8"/>
      <c r="F46" s="11"/>
      <c r="G46" s="8"/>
      <c r="H46" s="8"/>
      <c r="I46" s="8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8" ht="19" customHeight="1" x14ac:dyDescent="0.35">
      <c r="A47" s="5"/>
      <c r="B47" s="82"/>
      <c r="C47" s="5"/>
      <c r="D47" s="5"/>
      <c r="E47" s="8"/>
      <c r="F47" s="11"/>
      <c r="G47" s="8"/>
      <c r="H47" s="8"/>
      <c r="I47" s="8"/>
      <c r="J47" s="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8" ht="19" customHeight="1" x14ac:dyDescent="0.35">
      <c r="A48" s="5"/>
      <c r="B48" s="82"/>
      <c r="C48" s="5"/>
      <c r="D48" s="5"/>
      <c r="E48" s="8"/>
      <c r="F48" s="11"/>
      <c r="G48" s="8"/>
      <c r="H48" s="8"/>
      <c r="I48" s="8"/>
      <c r="J48" s="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9" customHeight="1" x14ac:dyDescent="0.35">
      <c r="A49" s="5"/>
      <c r="B49" s="82"/>
      <c r="C49" s="5"/>
      <c r="D49" s="5"/>
      <c r="E49" s="8"/>
      <c r="F49" s="11"/>
      <c r="G49" s="8"/>
      <c r="H49" s="8"/>
      <c r="I49" s="8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9" customHeight="1" x14ac:dyDescent="0.35">
      <c r="A60" s="5"/>
      <c r="B60" s="29"/>
      <c r="C60" s="5"/>
      <c r="D60" s="5"/>
      <c r="E60" s="8"/>
      <c r="F60" s="11"/>
      <c r="G60" s="8"/>
      <c r="H60" s="8"/>
      <c r="I60" s="8"/>
      <c r="J60" s="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9" customHeight="1" x14ac:dyDescent="0.35">
      <c r="A61" s="5"/>
      <c r="B61" s="29"/>
      <c r="C61" s="5"/>
      <c r="D61" s="5"/>
      <c r="E61" s="8"/>
      <c r="F61" s="11"/>
      <c r="G61" s="8"/>
      <c r="H61" s="8"/>
      <c r="I61" s="8"/>
      <c r="J61" s="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9" customHeight="1" x14ac:dyDescent="0.35">
      <c r="A62" s="5"/>
      <c r="B62" s="29"/>
      <c r="C62" s="5"/>
      <c r="D62" s="5"/>
      <c r="E62" s="8"/>
      <c r="F62" s="11"/>
      <c r="G62" s="8"/>
      <c r="H62" s="8"/>
      <c r="I62" s="8"/>
      <c r="J62" s="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9" customHeight="1" x14ac:dyDescent="0.35">
      <c r="A63" s="5"/>
      <c r="B63" s="29"/>
      <c r="C63" s="5"/>
      <c r="D63" s="5"/>
      <c r="E63" s="8"/>
      <c r="F63" s="11"/>
      <c r="G63" s="8"/>
      <c r="H63" s="8"/>
      <c r="I63" s="8"/>
      <c r="J63" s="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9" customHeight="1" x14ac:dyDescent="0.35">
      <c r="A64" s="5"/>
      <c r="B64" s="29"/>
      <c r="C64" s="5"/>
      <c r="D64" s="5"/>
      <c r="E64" s="8"/>
      <c r="F64" s="11"/>
      <c r="G64" s="8"/>
      <c r="H64" s="8"/>
      <c r="I64" s="8"/>
      <c r="J64" s="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9" customHeight="1" x14ac:dyDescent="0.35">
      <c r="A65" s="5"/>
      <c r="B65" s="29"/>
      <c r="C65" s="5"/>
      <c r="D65" s="5"/>
      <c r="E65" s="8"/>
      <c r="F65" s="11"/>
      <c r="G65" s="8"/>
      <c r="H65" s="8"/>
      <c r="I65" s="8"/>
      <c r="J65" s="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</sheetData>
  <mergeCells count="24">
    <mergeCell ref="B12:C12"/>
    <mergeCell ref="B7:C7"/>
    <mergeCell ref="B8:C8"/>
    <mergeCell ref="B9:C9"/>
    <mergeCell ref="B10:C10"/>
    <mergeCell ref="B11:C11"/>
    <mergeCell ref="B29:C29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A1:B1"/>
    <mergeCell ref="F1:H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4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9" t="s">
        <v>0</v>
      </c>
      <c r="B1" s="149"/>
      <c r="C1" s="85">
        <f>COMMENTS!C1</f>
        <v>118596</v>
      </c>
      <c r="E1" s="187"/>
      <c r="F1" s="150"/>
      <c r="G1" s="150"/>
      <c r="H1" s="16"/>
    </row>
    <row r="2" spans="1:22" ht="24.75" customHeight="1" thickBot="1" x14ac:dyDescent="0.55000000000000004">
      <c r="A2" s="149" t="s">
        <v>1</v>
      </c>
      <c r="B2" s="149"/>
      <c r="C2" s="1" t="str">
        <f>COMMENTS!C2</f>
        <v>Stussy State Crew</v>
      </c>
      <c r="E2" s="188"/>
      <c r="F2" s="151"/>
      <c r="G2" s="151"/>
      <c r="H2" s="17"/>
    </row>
    <row r="3" spans="1:22" ht="22.75" customHeight="1" thickBot="1" x14ac:dyDescent="0.55000000000000004">
      <c r="A3" s="149" t="s">
        <v>2</v>
      </c>
      <c r="B3" s="149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6" t="str">
        <f>COMMENTS!F4</f>
        <v>DATE: 3/20/2025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6" t="s">
        <v>7</v>
      </c>
      <c r="C6" s="17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8"/>
      <c r="B7" s="179"/>
      <c r="C7" s="179"/>
      <c r="D7" s="179"/>
      <c r="E7" s="179"/>
      <c r="F7" s="179"/>
      <c r="G7" s="179"/>
      <c r="H7" s="180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1"/>
      <c r="B8" s="182"/>
      <c r="C8" s="182"/>
      <c r="D8" s="182"/>
      <c r="E8" s="182"/>
      <c r="F8" s="182"/>
      <c r="G8" s="182"/>
      <c r="H8" s="183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1"/>
      <c r="B9" s="182"/>
      <c r="C9" s="182"/>
      <c r="D9" s="182"/>
      <c r="E9" s="182"/>
      <c r="F9" s="182"/>
      <c r="G9" s="182"/>
      <c r="H9" s="183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1"/>
      <c r="B10" s="182"/>
      <c r="C10" s="182"/>
      <c r="D10" s="182"/>
      <c r="E10" s="182"/>
      <c r="F10" s="182"/>
      <c r="G10" s="182"/>
      <c r="H10" s="183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1"/>
      <c r="B11" s="182"/>
      <c r="C11" s="182"/>
      <c r="D11" s="182"/>
      <c r="E11" s="182"/>
      <c r="F11" s="182"/>
      <c r="G11" s="182"/>
      <c r="H11" s="183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1"/>
      <c r="B12" s="182"/>
      <c r="C12" s="182"/>
      <c r="D12" s="182"/>
      <c r="E12" s="182"/>
      <c r="F12" s="182"/>
      <c r="G12" s="182"/>
      <c r="H12" s="183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1"/>
      <c r="B13" s="182"/>
      <c r="C13" s="182"/>
      <c r="D13" s="182"/>
      <c r="E13" s="182"/>
      <c r="F13" s="182"/>
      <c r="G13" s="182"/>
      <c r="H13" s="183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1"/>
      <c r="B14" s="182"/>
      <c r="C14" s="182"/>
      <c r="D14" s="182"/>
      <c r="E14" s="182"/>
      <c r="F14" s="182"/>
      <c r="G14" s="182"/>
      <c r="H14" s="183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1"/>
      <c r="B15" s="182"/>
      <c r="C15" s="182"/>
      <c r="D15" s="182"/>
      <c r="E15" s="182"/>
      <c r="F15" s="182"/>
      <c r="G15" s="182"/>
      <c r="H15" s="183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1"/>
      <c r="B16" s="182"/>
      <c r="C16" s="182"/>
      <c r="D16" s="182"/>
      <c r="E16" s="182"/>
      <c r="F16" s="182"/>
      <c r="G16" s="182"/>
      <c r="H16" s="183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1"/>
      <c r="B17" s="182"/>
      <c r="C17" s="182"/>
      <c r="D17" s="182"/>
      <c r="E17" s="182"/>
      <c r="F17" s="182"/>
      <c r="G17" s="182"/>
      <c r="H17" s="183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1"/>
      <c r="B18" s="182"/>
      <c r="C18" s="182"/>
      <c r="D18" s="182"/>
      <c r="E18" s="182"/>
      <c r="F18" s="182"/>
      <c r="G18" s="182"/>
      <c r="H18" s="183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1"/>
      <c r="B19" s="182"/>
      <c r="C19" s="182"/>
      <c r="D19" s="182"/>
      <c r="E19" s="182"/>
      <c r="F19" s="182"/>
      <c r="G19" s="182"/>
      <c r="H19" s="183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1"/>
      <c r="B20" s="182"/>
      <c r="C20" s="182"/>
      <c r="D20" s="182"/>
      <c r="E20" s="182"/>
      <c r="F20" s="182"/>
      <c r="G20" s="182"/>
      <c r="H20" s="183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1"/>
      <c r="B21" s="182"/>
      <c r="C21" s="182"/>
      <c r="D21" s="182"/>
      <c r="E21" s="182"/>
      <c r="F21" s="182"/>
      <c r="G21" s="182"/>
      <c r="H21" s="183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1"/>
      <c r="B22" s="182"/>
      <c r="C22" s="182"/>
      <c r="D22" s="182"/>
      <c r="E22" s="182"/>
      <c r="F22" s="182"/>
      <c r="G22" s="182"/>
      <c r="H22" s="183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1"/>
      <c r="B23" s="182"/>
      <c r="C23" s="182"/>
      <c r="D23" s="182"/>
      <c r="E23" s="182"/>
      <c r="F23" s="182"/>
      <c r="G23" s="182"/>
      <c r="H23" s="183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1"/>
      <c r="B24" s="182"/>
      <c r="C24" s="182"/>
      <c r="D24" s="182"/>
      <c r="E24" s="182"/>
      <c r="F24" s="182"/>
      <c r="G24" s="182"/>
      <c r="H24" s="183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1"/>
      <c r="B25" s="182"/>
      <c r="C25" s="182"/>
      <c r="D25" s="182"/>
      <c r="E25" s="182"/>
      <c r="F25" s="182"/>
      <c r="G25" s="182"/>
      <c r="H25" s="183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1"/>
      <c r="B26" s="182"/>
      <c r="C26" s="182"/>
      <c r="D26" s="182"/>
      <c r="E26" s="182"/>
      <c r="F26" s="182"/>
      <c r="G26" s="182"/>
      <c r="H26" s="183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1"/>
      <c r="B27" s="182"/>
      <c r="C27" s="182"/>
      <c r="D27" s="182"/>
      <c r="E27" s="182"/>
      <c r="F27" s="182"/>
      <c r="G27" s="182"/>
      <c r="H27" s="183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1"/>
      <c r="B28" s="182"/>
      <c r="C28" s="182"/>
      <c r="D28" s="182"/>
      <c r="E28" s="182"/>
      <c r="F28" s="182"/>
      <c r="G28" s="182"/>
      <c r="H28" s="183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1"/>
      <c r="B29" s="182"/>
      <c r="C29" s="182"/>
      <c r="D29" s="182"/>
      <c r="E29" s="182"/>
      <c r="F29" s="182"/>
      <c r="G29" s="182"/>
      <c r="H29" s="183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1"/>
      <c r="B30" s="182"/>
      <c r="C30" s="182"/>
      <c r="D30" s="182"/>
      <c r="E30" s="182"/>
      <c r="F30" s="182"/>
      <c r="G30" s="182"/>
      <c r="H30" s="183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1"/>
      <c r="B31" s="182"/>
      <c r="C31" s="182"/>
      <c r="D31" s="182"/>
      <c r="E31" s="182"/>
      <c r="F31" s="182"/>
      <c r="G31" s="182"/>
      <c r="H31" s="183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1"/>
      <c r="B32" s="182"/>
      <c r="C32" s="182"/>
      <c r="D32" s="182"/>
      <c r="E32" s="182"/>
      <c r="F32" s="182"/>
      <c r="G32" s="182"/>
      <c r="H32" s="183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1"/>
      <c r="B33" s="182"/>
      <c r="C33" s="182"/>
      <c r="D33" s="182"/>
      <c r="E33" s="182"/>
      <c r="F33" s="182"/>
      <c r="G33" s="182"/>
      <c r="H33" s="183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1"/>
      <c r="B34" s="182"/>
      <c r="C34" s="182"/>
      <c r="D34" s="182"/>
      <c r="E34" s="182"/>
      <c r="F34" s="182"/>
      <c r="G34" s="182"/>
      <c r="H34" s="183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1"/>
      <c r="B35" s="182"/>
      <c r="C35" s="182"/>
      <c r="D35" s="182"/>
      <c r="E35" s="182"/>
      <c r="F35" s="182"/>
      <c r="G35" s="182"/>
      <c r="H35" s="183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1"/>
      <c r="B36" s="182"/>
      <c r="C36" s="182"/>
      <c r="D36" s="182"/>
      <c r="E36" s="182"/>
      <c r="F36" s="182"/>
      <c r="G36" s="182"/>
      <c r="H36" s="183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1"/>
      <c r="B37" s="182"/>
      <c r="C37" s="182"/>
      <c r="D37" s="182"/>
      <c r="E37" s="182"/>
      <c r="F37" s="182"/>
      <c r="G37" s="182"/>
      <c r="H37" s="18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4"/>
      <c r="B38" s="185"/>
      <c r="C38" s="185"/>
      <c r="D38" s="185"/>
      <c r="E38" s="185"/>
      <c r="F38" s="185"/>
      <c r="G38" s="185"/>
      <c r="H38" s="18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EC92-BB06-4A44-B47A-3DC3DF3D1869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9" t="s">
        <v>0</v>
      </c>
      <c r="B1" s="149"/>
      <c r="C1" s="85">
        <f>COMMENTS!C1</f>
        <v>118596</v>
      </c>
      <c r="E1" s="187"/>
      <c r="F1" s="150"/>
      <c r="G1" s="150"/>
      <c r="H1" s="16"/>
    </row>
    <row r="2" spans="1:22" ht="24.75" customHeight="1" thickBot="1" x14ac:dyDescent="0.55000000000000004">
      <c r="A2" s="149" t="s">
        <v>1</v>
      </c>
      <c r="B2" s="149"/>
      <c r="C2" s="1" t="str">
        <f>COMMENTS!C2</f>
        <v>Stussy State Crew</v>
      </c>
      <c r="E2" s="188"/>
      <c r="F2" s="151"/>
      <c r="G2" s="151"/>
      <c r="H2" s="17"/>
    </row>
    <row r="3" spans="1:22" ht="22.75" customHeight="1" thickBot="1" x14ac:dyDescent="0.55000000000000004">
      <c r="A3" s="149" t="s">
        <v>2</v>
      </c>
      <c r="B3" s="149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6" t="str">
        <f>COMMENTS!F4</f>
        <v>DATE: 3/20/2025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6" t="s">
        <v>7</v>
      </c>
      <c r="C6" s="17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8"/>
      <c r="B7" s="179"/>
      <c r="C7" s="179"/>
      <c r="D7" s="179"/>
      <c r="E7" s="179"/>
      <c r="F7" s="179"/>
      <c r="G7" s="179"/>
      <c r="H7" s="180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1"/>
      <c r="B8" s="182"/>
      <c r="C8" s="182"/>
      <c r="D8" s="182"/>
      <c r="E8" s="182"/>
      <c r="F8" s="182"/>
      <c r="G8" s="182"/>
      <c r="H8" s="183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1"/>
      <c r="B9" s="182"/>
      <c r="C9" s="182"/>
      <c r="D9" s="182"/>
      <c r="E9" s="182"/>
      <c r="F9" s="182"/>
      <c r="G9" s="182"/>
      <c r="H9" s="183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1"/>
      <c r="B10" s="182"/>
      <c r="C10" s="182"/>
      <c r="D10" s="182"/>
      <c r="E10" s="182"/>
      <c r="F10" s="182"/>
      <c r="G10" s="182"/>
      <c r="H10" s="183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1"/>
      <c r="B11" s="182"/>
      <c r="C11" s="182"/>
      <c r="D11" s="182"/>
      <c r="E11" s="182"/>
      <c r="F11" s="182"/>
      <c r="G11" s="182"/>
      <c r="H11" s="183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1"/>
      <c r="B12" s="182"/>
      <c r="C12" s="182"/>
      <c r="D12" s="182"/>
      <c r="E12" s="182"/>
      <c r="F12" s="182"/>
      <c r="G12" s="182"/>
      <c r="H12" s="183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1"/>
      <c r="B13" s="182"/>
      <c r="C13" s="182"/>
      <c r="D13" s="182"/>
      <c r="E13" s="182"/>
      <c r="F13" s="182"/>
      <c r="G13" s="182"/>
      <c r="H13" s="183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1"/>
      <c r="B14" s="182"/>
      <c r="C14" s="182"/>
      <c r="D14" s="182"/>
      <c r="E14" s="182"/>
      <c r="F14" s="182"/>
      <c r="G14" s="182"/>
      <c r="H14" s="183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1"/>
      <c r="B15" s="182"/>
      <c r="C15" s="182"/>
      <c r="D15" s="182"/>
      <c r="E15" s="182"/>
      <c r="F15" s="182"/>
      <c r="G15" s="182"/>
      <c r="H15" s="183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1"/>
      <c r="B16" s="182"/>
      <c r="C16" s="182"/>
      <c r="D16" s="182"/>
      <c r="E16" s="182"/>
      <c r="F16" s="182"/>
      <c r="G16" s="182"/>
      <c r="H16" s="183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1"/>
      <c r="B17" s="182"/>
      <c r="C17" s="182"/>
      <c r="D17" s="182"/>
      <c r="E17" s="182"/>
      <c r="F17" s="182"/>
      <c r="G17" s="182"/>
      <c r="H17" s="183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1"/>
      <c r="B18" s="182"/>
      <c r="C18" s="182"/>
      <c r="D18" s="182"/>
      <c r="E18" s="182"/>
      <c r="F18" s="182"/>
      <c r="G18" s="182"/>
      <c r="H18" s="183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1"/>
      <c r="B19" s="182"/>
      <c r="C19" s="182"/>
      <c r="D19" s="182"/>
      <c r="E19" s="182"/>
      <c r="F19" s="182"/>
      <c r="G19" s="182"/>
      <c r="H19" s="183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1"/>
      <c r="B20" s="182"/>
      <c r="C20" s="182"/>
      <c r="D20" s="182"/>
      <c r="E20" s="182"/>
      <c r="F20" s="182"/>
      <c r="G20" s="182"/>
      <c r="H20" s="183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1"/>
      <c r="B21" s="182"/>
      <c r="C21" s="182"/>
      <c r="D21" s="182"/>
      <c r="E21" s="182"/>
      <c r="F21" s="182"/>
      <c r="G21" s="182"/>
      <c r="H21" s="183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1"/>
      <c r="B22" s="182"/>
      <c r="C22" s="182"/>
      <c r="D22" s="182"/>
      <c r="E22" s="182"/>
      <c r="F22" s="182"/>
      <c r="G22" s="182"/>
      <c r="H22" s="183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1"/>
      <c r="B23" s="182"/>
      <c r="C23" s="182"/>
      <c r="D23" s="182"/>
      <c r="E23" s="182"/>
      <c r="F23" s="182"/>
      <c r="G23" s="182"/>
      <c r="H23" s="183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1"/>
      <c r="B24" s="182"/>
      <c r="C24" s="182"/>
      <c r="D24" s="182"/>
      <c r="E24" s="182"/>
      <c r="F24" s="182"/>
      <c r="G24" s="182"/>
      <c r="H24" s="183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1"/>
      <c r="B25" s="182"/>
      <c r="C25" s="182"/>
      <c r="D25" s="182"/>
      <c r="E25" s="182"/>
      <c r="F25" s="182"/>
      <c r="G25" s="182"/>
      <c r="H25" s="183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1"/>
      <c r="B26" s="182"/>
      <c r="C26" s="182"/>
      <c r="D26" s="182"/>
      <c r="E26" s="182"/>
      <c r="F26" s="182"/>
      <c r="G26" s="182"/>
      <c r="H26" s="183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1"/>
      <c r="B27" s="182"/>
      <c r="C27" s="182"/>
      <c r="D27" s="182"/>
      <c r="E27" s="182"/>
      <c r="F27" s="182"/>
      <c r="G27" s="182"/>
      <c r="H27" s="183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1"/>
      <c r="B28" s="182"/>
      <c r="C28" s="182"/>
      <c r="D28" s="182"/>
      <c r="E28" s="182"/>
      <c r="F28" s="182"/>
      <c r="G28" s="182"/>
      <c r="H28" s="183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1"/>
      <c r="B29" s="182"/>
      <c r="C29" s="182"/>
      <c r="D29" s="182"/>
      <c r="E29" s="182"/>
      <c r="F29" s="182"/>
      <c r="G29" s="182"/>
      <c r="H29" s="183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1"/>
      <c r="B30" s="182"/>
      <c r="C30" s="182"/>
      <c r="D30" s="182"/>
      <c r="E30" s="182"/>
      <c r="F30" s="182"/>
      <c r="G30" s="182"/>
      <c r="H30" s="183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1"/>
      <c r="B31" s="182"/>
      <c r="C31" s="182"/>
      <c r="D31" s="182"/>
      <c r="E31" s="182"/>
      <c r="F31" s="182"/>
      <c r="G31" s="182"/>
      <c r="H31" s="183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1"/>
      <c r="B32" s="182"/>
      <c r="C32" s="182"/>
      <c r="D32" s="182"/>
      <c r="E32" s="182"/>
      <c r="F32" s="182"/>
      <c r="G32" s="182"/>
      <c r="H32" s="183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1"/>
      <c r="B33" s="182"/>
      <c r="C33" s="182"/>
      <c r="D33" s="182"/>
      <c r="E33" s="182"/>
      <c r="F33" s="182"/>
      <c r="G33" s="182"/>
      <c r="H33" s="183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1"/>
      <c r="B34" s="182"/>
      <c r="C34" s="182"/>
      <c r="D34" s="182"/>
      <c r="E34" s="182"/>
      <c r="F34" s="182"/>
      <c r="G34" s="182"/>
      <c r="H34" s="183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1"/>
      <c r="B35" s="182"/>
      <c r="C35" s="182"/>
      <c r="D35" s="182"/>
      <c r="E35" s="182"/>
      <c r="F35" s="182"/>
      <c r="G35" s="182"/>
      <c r="H35" s="183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1"/>
      <c r="B36" s="182"/>
      <c r="C36" s="182"/>
      <c r="D36" s="182"/>
      <c r="E36" s="182"/>
      <c r="F36" s="182"/>
      <c r="G36" s="182"/>
      <c r="H36" s="183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1"/>
      <c r="B37" s="182"/>
      <c r="C37" s="182"/>
      <c r="D37" s="182"/>
      <c r="E37" s="182"/>
      <c r="F37" s="182"/>
      <c r="G37" s="182"/>
      <c r="H37" s="18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4"/>
      <c r="B38" s="185"/>
      <c r="C38" s="185"/>
      <c r="D38" s="185"/>
      <c r="E38" s="185"/>
      <c r="F38" s="185"/>
      <c r="G38" s="185"/>
      <c r="H38" s="18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view="pageBreakPreview" zoomScale="65" zoomScaleNormal="47" zoomScaleSheetLayoutView="65" workbookViewId="0">
      <pane xSplit="9" ySplit="5" topLeftCell="J1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1" sqref="D11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49" t="s">
        <v>9</v>
      </c>
      <c r="B1" s="149"/>
      <c r="C1" s="85">
        <f>COMMENTS!C1</f>
        <v>118596</v>
      </c>
      <c r="D1" s="86"/>
      <c r="E1" s="34"/>
      <c r="F1" s="35"/>
      <c r="G1" s="14"/>
      <c r="H1" s="14"/>
      <c r="I1" s="14"/>
    </row>
    <row r="2" spans="1:20" ht="24.75" customHeight="1" thickBot="1" x14ac:dyDescent="1.05">
      <c r="A2" s="149" t="s">
        <v>10</v>
      </c>
      <c r="B2" s="149"/>
      <c r="C2" s="85" t="str">
        <f>COMMENTS!C2</f>
        <v>Stussy State Crew</v>
      </c>
      <c r="D2" s="86"/>
      <c r="F2" s="7"/>
      <c r="G2" s="14"/>
      <c r="H2" s="14"/>
      <c r="I2" s="14"/>
    </row>
    <row r="3" spans="1:20" ht="22.75" customHeight="1" thickBot="1" x14ac:dyDescent="0.55000000000000004">
      <c r="A3" s="155" t="s">
        <v>29</v>
      </c>
      <c r="B3" s="156"/>
      <c r="C3" s="85" t="str">
        <f>COMMENTS!C3</f>
        <v>UNAVALABLE</v>
      </c>
      <c r="D3" s="86"/>
      <c r="F3" s="36"/>
      <c r="G3" s="37"/>
    </row>
    <row r="4" spans="1:20" ht="22.75" customHeight="1" thickBot="1" x14ac:dyDescent="0.55000000000000004">
      <c r="A4" s="149" t="s">
        <v>37</v>
      </c>
      <c r="B4" s="149"/>
      <c r="C4" s="85" t="str">
        <f>COMMENTS!C4</f>
        <v>FA25</v>
      </c>
      <c r="D4" s="86"/>
      <c r="F4" s="86" t="str">
        <f>COMMENTS!F4</f>
        <v>DATE: 3/20/2025</v>
      </c>
      <c r="G4" s="37"/>
    </row>
    <row r="5" spans="1:20" ht="22.75" customHeight="1" thickBot="1" x14ac:dyDescent="0.55000000000000004">
      <c r="A5" s="154" t="s">
        <v>11</v>
      </c>
      <c r="B5" s="154"/>
      <c r="C5" s="85" t="str">
        <f>COMMENTS!C5</f>
        <v>M</v>
      </c>
      <c r="D5" s="86"/>
      <c r="F5" s="36"/>
    </row>
    <row r="6" spans="1:20" ht="22.75" customHeight="1" thickBot="1" x14ac:dyDescent="0.55000000000000004">
      <c r="A6" s="155" t="s">
        <v>8</v>
      </c>
      <c r="B6" s="156"/>
      <c r="C6" s="85">
        <f>COMMENTS!C6</f>
        <v>0</v>
      </c>
      <c r="D6" s="86"/>
      <c r="I6" s="39"/>
    </row>
    <row r="7" spans="1:20" ht="39.75" customHeight="1" thickBot="1" x14ac:dyDescent="0.4">
      <c r="A7" s="40"/>
      <c r="B7" s="176" t="s">
        <v>4</v>
      </c>
      <c r="C7" s="193"/>
      <c r="D7" s="145"/>
      <c r="E7" s="41" t="s">
        <v>18</v>
      </c>
      <c r="F7" s="42"/>
      <c r="G7" s="42" t="s">
        <v>19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5"/>
      <c r="B8" s="194" t="s">
        <v>6</v>
      </c>
      <c r="C8" s="195"/>
      <c r="D8" s="146"/>
      <c r="E8" s="76"/>
      <c r="F8" s="77" t="s">
        <v>20</v>
      </c>
      <c r="G8" s="78" t="s">
        <v>13</v>
      </c>
      <c r="H8" s="79" t="s">
        <v>21</v>
      </c>
      <c r="I8" s="80" t="s">
        <v>22</v>
      </c>
      <c r="J8" s="80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37" x14ac:dyDescent="0.35">
      <c r="A9" s="54">
        <v>1</v>
      </c>
      <c r="B9" s="191" t="s">
        <v>24</v>
      </c>
      <c r="C9" s="192"/>
      <c r="D9" s="147" t="s">
        <v>75</v>
      </c>
      <c r="E9" s="53">
        <v>0.25</v>
      </c>
      <c r="F9" s="55">
        <f>G9-1/4</f>
        <v>6.25</v>
      </c>
      <c r="G9" s="56">
        <v>6.5</v>
      </c>
      <c r="H9" s="57">
        <f>G9+1/4</f>
        <v>6.75</v>
      </c>
      <c r="I9" s="57">
        <f>G9+0.5</f>
        <v>7</v>
      </c>
      <c r="J9" s="58">
        <f>H9+0.5</f>
        <v>7.25</v>
      </c>
      <c r="L9" s="5"/>
      <c r="M9" s="5"/>
      <c r="N9" s="5"/>
      <c r="O9" s="5"/>
      <c r="P9" s="5"/>
      <c r="Q9" s="5"/>
      <c r="R9" s="5"/>
      <c r="S9" s="5"/>
      <c r="T9" s="5"/>
    </row>
    <row r="10" spans="1:20" ht="22" customHeight="1" x14ac:dyDescent="0.35">
      <c r="A10" s="46">
        <v>2</v>
      </c>
      <c r="B10" s="189" t="s">
        <v>41</v>
      </c>
      <c r="C10" s="189"/>
      <c r="D10" s="147" t="s">
        <v>76</v>
      </c>
      <c r="E10" s="32">
        <v>0.75</v>
      </c>
      <c r="F10" s="47">
        <f>G10-1</f>
        <v>25</v>
      </c>
      <c r="G10" s="48">
        <v>26</v>
      </c>
      <c r="H10" s="23">
        <f>G10+1</f>
        <v>27</v>
      </c>
      <c r="I10" s="23">
        <f>G10+2</f>
        <v>28</v>
      </c>
      <c r="J10" s="49">
        <f>H10+2</f>
        <v>29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22" customHeight="1" x14ac:dyDescent="0.35">
      <c r="A11" s="46">
        <v>3</v>
      </c>
      <c r="B11" s="189" t="s">
        <v>33</v>
      </c>
      <c r="C11" s="189"/>
      <c r="D11" s="147" t="s">
        <v>77</v>
      </c>
      <c r="E11" s="32">
        <v>0.75</v>
      </c>
      <c r="F11" s="47">
        <f>G11-1</f>
        <v>26</v>
      </c>
      <c r="G11" s="48">
        <v>27</v>
      </c>
      <c r="H11" s="23">
        <f>G11+1</f>
        <v>28</v>
      </c>
      <c r="I11" s="23">
        <f t="shared" ref="I11" si="0">G11+2</f>
        <v>29</v>
      </c>
      <c r="J11" s="49">
        <f t="shared" ref="J11" si="1">H11+2</f>
        <v>30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22" customHeight="1" x14ac:dyDescent="0.35">
      <c r="A12" s="46">
        <v>4</v>
      </c>
      <c r="B12" s="190" t="s">
        <v>34</v>
      </c>
      <c r="C12" s="189"/>
      <c r="D12" s="147" t="s">
        <v>78</v>
      </c>
      <c r="E12" s="32">
        <v>0.75</v>
      </c>
      <c r="F12" s="47">
        <f>G12-1</f>
        <v>19.5</v>
      </c>
      <c r="G12" s="48">
        <v>20.5</v>
      </c>
      <c r="H12" s="23">
        <f>G12+1</f>
        <v>21.5</v>
      </c>
      <c r="I12" s="23">
        <f t="shared" ref="I12:J12" si="2">G12+2</f>
        <v>22.5</v>
      </c>
      <c r="J12" s="49">
        <f t="shared" si="2"/>
        <v>23.5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22" customHeight="1" x14ac:dyDescent="0.35">
      <c r="A13" s="54">
        <v>5</v>
      </c>
      <c r="B13" s="191" t="s">
        <v>28</v>
      </c>
      <c r="C13" s="192"/>
      <c r="D13" s="147" t="s">
        <v>79</v>
      </c>
      <c r="E13" s="53">
        <v>0.625</v>
      </c>
      <c r="F13" s="55">
        <f>G13-1</f>
        <v>25</v>
      </c>
      <c r="G13" s="56">
        <v>26</v>
      </c>
      <c r="H13" s="57">
        <f>G13+1</f>
        <v>27</v>
      </c>
      <c r="I13" s="57">
        <f>G13+2</f>
        <v>28</v>
      </c>
      <c r="J13" s="58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22" customHeight="1" x14ac:dyDescent="0.35">
      <c r="A14" s="46">
        <v>6</v>
      </c>
      <c r="B14" s="93" t="s">
        <v>39</v>
      </c>
      <c r="C14" s="31"/>
      <c r="D14" s="147" t="s">
        <v>80</v>
      </c>
      <c r="E14" s="32">
        <v>0.375</v>
      </c>
      <c r="F14" s="47">
        <f>G14-0.5</f>
        <v>11</v>
      </c>
      <c r="G14" s="48">
        <v>11.5</v>
      </c>
      <c r="H14" s="23">
        <f>G14+0.5</f>
        <v>12</v>
      </c>
      <c r="I14" s="23">
        <f>G14+1</f>
        <v>12.5</v>
      </c>
      <c r="J14" s="49">
        <f>G14+1.5</f>
        <v>13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22" customHeight="1" x14ac:dyDescent="0.35">
      <c r="A15" s="46">
        <v>7</v>
      </c>
      <c r="B15" s="190" t="s">
        <v>35</v>
      </c>
      <c r="C15" s="189"/>
      <c r="D15" s="147" t="s">
        <v>81</v>
      </c>
      <c r="E15" s="32">
        <v>0.375</v>
      </c>
      <c r="F15" s="47">
        <f>G15-0.5</f>
        <v>11.25</v>
      </c>
      <c r="G15" s="48">
        <v>11.75</v>
      </c>
      <c r="H15" s="23">
        <f>G15+0.5</f>
        <v>12.25</v>
      </c>
      <c r="I15" s="23">
        <f>G15+1</f>
        <v>12.75</v>
      </c>
      <c r="J15" s="49">
        <f>H15+1</f>
        <v>13.25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22" customHeight="1" x14ac:dyDescent="0.35">
      <c r="A16" s="46">
        <v>8</v>
      </c>
      <c r="B16" s="190" t="s">
        <v>27</v>
      </c>
      <c r="C16" s="189"/>
      <c r="D16" s="147" t="s">
        <v>82</v>
      </c>
      <c r="E16" s="32">
        <v>0.625</v>
      </c>
      <c r="F16" s="47">
        <f>G16-1</f>
        <v>20.5</v>
      </c>
      <c r="G16" s="48">
        <v>21.5</v>
      </c>
      <c r="H16" s="23">
        <f>G16+1</f>
        <v>22.5</v>
      </c>
      <c r="I16" s="23">
        <f>G16+2</f>
        <v>23.5</v>
      </c>
      <c r="J16" s="49">
        <f>H16+2</f>
        <v>24.5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37" x14ac:dyDescent="0.35">
      <c r="A17" s="46">
        <v>9</v>
      </c>
      <c r="B17" s="190" t="s">
        <v>59</v>
      </c>
      <c r="C17" s="189"/>
      <c r="D17" s="147" t="s">
        <v>83</v>
      </c>
      <c r="E17" s="32">
        <v>0.625</v>
      </c>
      <c r="F17" s="47">
        <f>G17-1</f>
        <v>20.5</v>
      </c>
      <c r="G17" s="48">
        <v>21.5</v>
      </c>
      <c r="H17" s="23">
        <f>G17+1</f>
        <v>22.5</v>
      </c>
      <c r="I17" s="23">
        <f>G17+2</f>
        <v>23.5</v>
      </c>
      <c r="J17" s="49">
        <f>H17+2</f>
        <v>24.5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22" customHeight="1" x14ac:dyDescent="0.35">
      <c r="A18" s="46">
        <v>10</v>
      </c>
      <c r="B18" s="190" t="s">
        <v>55</v>
      </c>
      <c r="C18" s="189"/>
      <c r="D18" s="147" t="s">
        <v>84</v>
      </c>
      <c r="E18" s="32">
        <v>0.25</v>
      </c>
      <c r="F18" s="47">
        <f>G18-1/4</f>
        <v>3.25</v>
      </c>
      <c r="G18" s="48">
        <v>3.5</v>
      </c>
      <c r="H18" s="23">
        <f>G18+1/4</f>
        <v>3.75</v>
      </c>
      <c r="I18" s="23">
        <f>G18+0.5</f>
        <v>4</v>
      </c>
      <c r="J18" s="49">
        <f>H18+0.5</f>
        <v>4.25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22" customHeight="1" x14ac:dyDescent="0.35">
      <c r="A19" s="46">
        <v>11</v>
      </c>
      <c r="B19" s="190" t="s">
        <v>42</v>
      </c>
      <c r="C19" s="189"/>
      <c r="D19" s="147" t="s">
        <v>85</v>
      </c>
      <c r="E19" s="32">
        <v>0.125</v>
      </c>
      <c r="F19" s="47">
        <f>G19-0</f>
        <v>1.5</v>
      </c>
      <c r="G19" s="48">
        <v>1.5</v>
      </c>
      <c r="H19" s="23">
        <f>G19+0</f>
        <v>1.5</v>
      </c>
      <c r="I19" s="23">
        <f>G19+0</f>
        <v>1.5</v>
      </c>
      <c r="J19" s="49">
        <f>H19+0</f>
        <v>1.5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22" customHeight="1" x14ac:dyDescent="0.35">
      <c r="A20" s="54">
        <v>12</v>
      </c>
      <c r="B20" s="197" t="s">
        <v>38</v>
      </c>
      <c r="C20" s="198"/>
      <c r="D20" s="148" t="s">
        <v>86</v>
      </c>
      <c r="E20" s="53">
        <v>0.125</v>
      </c>
      <c r="F20" s="55">
        <f>G20-0</f>
        <v>1.5</v>
      </c>
      <c r="G20" s="56">
        <v>1.5</v>
      </c>
      <c r="H20" s="57">
        <f>G20+0</f>
        <v>1.5</v>
      </c>
      <c r="I20" s="57">
        <f>G20+0</f>
        <v>1.5</v>
      </c>
      <c r="J20" s="58">
        <f>H20+0</f>
        <v>1.5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22" customHeight="1" x14ac:dyDescent="0.35">
      <c r="A21" s="46">
        <v>13</v>
      </c>
      <c r="B21" s="190" t="s">
        <v>47</v>
      </c>
      <c r="C21" s="189"/>
      <c r="D21" s="147" t="s">
        <v>87</v>
      </c>
      <c r="E21" s="32">
        <v>0.125</v>
      </c>
      <c r="F21" s="47">
        <f>G21-0</f>
        <v>1</v>
      </c>
      <c r="G21" s="48">
        <v>1</v>
      </c>
      <c r="H21" s="23">
        <f>G21+0</f>
        <v>1</v>
      </c>
      <c r="I21" s="23">
        <f t="shared" ref="I21:J21" si="3">G21+0</f>
        <v>1</v>
      </c>
      <c r="J21" s="49">
        <f t="shared" si="3"/>
        <v>1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37" x14ac:dyDescent="0.35">
      <c r="A22" s="46">
        <v>14</v>
      </c>
      <c r="B22" s="190" t="s">
        <v>25</v>
      </c>
      <c r="C22" s="189"/>
      <c r="D22" s="147" t="s">
        <v>88</v>
      </c>
      <c r="E22" s="32">
        <v>0.125</v>
      </c>
      <c r="F22" s="47">
        <f>G22-1/4</f>
        <v>4</v>
      </c>
      <c r="G22" s="48">
        <v>4.25</v>
      </c>
      <c r="H22" s="23">
        <f>G22+1/4</f>
        <v>4.5</v>
      </c>
      <c r="I22" s="23">
        <f>G22+1/2</f>
        <v>4.75</v>
      </c>
      <c r="J22" s="49">
        <f>H22+0.5</f>
        <v>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37" x14ac:dyDescent="0.35">
      <c r="A23" s="46">
        <v>15</v>
      </c>
      <c r="B23" s="190" t="s">
        <v>26</v>
      </c>
      <c r="C23" s="189"/>
      <c r="D23" s="147" t="s">
        <v>89</v>
      </c>
      <c r="E23" s="32">
        <v>0.125</v>
      </c>
      <c r="F23" s="47">
        <f>G23-0</f>
        <v>1</v>
      </c>
      <c r="G23" s="48">
        <v>1</v>
      </c>
      <c r="H23" s="23">
        <f>G23+0</f>
        <v>1</v>
      </c>
      <c r="I23" s="23">
        <f t="shared" ref="I23:J23" si="4">G23+0</f>
        <v>1</v>
      </c>
      <c r="J23" s="49">
        <f t="shared" si="4"/>
        <v>1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25" customHeight="1" x14ac:dyDescent="0.35">
      <c r="A24" s="87">
        <v>16</v>
      </c>
      <c r="B24" s="162" t="s">
        <v>50</v>
      </c>
      <c r="C24" s="163"/>
      <c r="D24" s="148" t="s">
        <v>90</v>
      </c>
      <c r="E24" s="88">
        <v>0.25</v>
      </c>
      <c r="F24" s="89">
        <f>G24-3/8</f>
        <v>9.375</v>
      </c>
      <c r="G24" s="90">
        <v>9.75</v>
      </c>
      <c r="H24" s="91">
        <f>G24+0.375</f>
        <v>10.125</v>
      </c>
      <c r="I24" s="91">
        <f>G24+0.75</f>
        <v>10.5</v>
      </c>
      <c r="J24" s="92">
        <f>H24+3/4</f>
        <v>10.875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5" customHeight="1" x14ac:dyDescent="0.35">
      <c r="A25" s="87">
        <v>17</v>
      </c>
      <c r="B25" s="162" t="s">
        <v>51</v>
      </c>
      <c r="C25" s="163"/>
      <c r="D25" s="148" t="s">
        <v>91</v>
      </c>
      <c r="E25" s="88">
        <v>0.25</v>
      </c>
      <c r="F25" s="89">
        <f>G25-0.375</f>
        <v>6.875</v>
      </c>
      <c r="G25" s="90">
        <v>7.25</v>
      </c>
      <c r="H25" s="91">
        <f>G25+0.375</f>
        <v>7.625</v>
      </c>
      <c r="I25" s="91">
        <f>G25+0.75</f>
        <v>8</v>
      </c>
      <c r="J25" s="92">
        <f>H25+0.75</f>
        <v>8.375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25" customHeight="1" x14ac:dyDescent="0.35">
      <c r="A26" s="87">
        <v>18</v>
      </c>
      <c r="B26" s="199" t="s">
        <v>56</v>
      </c>
      <c r="C26" s="200"/>
      <c r="D26" s="147" t="s">
        <v>92</v>
      </c>
      <c r="E26" s="88">
        <v>0.25</v>
      </c>
      <c r="F26" s="89">
        <f>G26-1/4</f>
        <v>5</v>
      </c>
      <c r="G26" s="90">
        <v>5.25</v>
      </c>
      <c r="H26" s="91">
        <f>G26+1/4</f>
        <v>5.5</v>
      </c>
      <c r="I26" s="91">
        <f>G26+0.5</f>
        <v>5.75</v>
      </c>
      <c r="J26" s="92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5" customHeight="1" x14ac:dyDescent="0.35">
      <c r="A27" s="87">
        <v>19</v>
      </c>
      <c r="B27" s="199" t="s">
        <v>54</v>
      </c>
      <c r="C27" s="200"/>
      <c r="D27" s="147" t="s">
        <v>93</v>
      </c>
      <c r="E27" s="88">
        <v>0.75</v>
      </c>
      <c r="F27" s="89">
        <f>G27-1</f>
        <v>23</v>
      </c>
      <c r="G27" s="90">
        <v>24</v>
      </c>
      <c r="H27" s="91">
        <f>G27+1</f>
        <v>25</v>
      </c>
      <c r="I27" s="91">
        <f t="shared" ref="I27:J27" si="5">G27+2</f>
        <v>26</v>
      </c>
      <c r="J27" s="92">
        <f t="shared" si="5"/>
        <v>27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6">
        <v>15</v>
      </c>
      <c r="B28" s="190" t="s">
        <v>45</v>
      </c>
      <c r="C28" s="189"/>
      <c r="D28" s="31"/>
      <c r="E28" s="32">
        <v>0.125</v>
      </c>
      <c r="F28" s="47">
        <f>G28-0.25</f>
        <v>8.5</v>
      </c>
      <c r="G28" s="48">
        <v>8.75</v>
      </c>
      <c r="H28" s="23">
        <f>G28+0.25</f>
        <v>9</v>
      </c>
      <c r="I28" s="23">
        <f>G28+0.5</f>
        <v>9.25</v>
      </c>
      <c r="J28" s="49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6">
        <v>20</v>
      </c>
      <c r="B29" s="196" t="s">
        <v>63</v>
      </c>
      <c r="C29" s="196"/>
      <c r="D29" s="121"/>
      <c r="E29" s="32">
        <v>0.125</v>
      </c>
      <c r="F29" s="47">
        <f>G29-0.125</f>
        <v>-0.125</v>
      </c>
      <c r="G29" s="48"/>
      <c r="H29" s="23">
        <f>G29+0.125</f>
        <v>0.125</v>
      </c>
      <c r="I29" s="23">
        <f>G29+0.25</f>
        <v>0.25</v>
      </c>
      <c r="J29" s="49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A590B8-B904-47CA-B1E4-CA2FA0BB5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8C0D-91A0-4BEE-ACA3-9A51006632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EDE43-84BF-4BA2-A385-431954C02F4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2025-03-27T09:54:01Z</cp:lastPrinted>
  <dcterms:created xsi:type="dcterms:W3CDTF">2016-07-21T00:16:02Z</dcterms:created>
  <dcterms:modified xsi:type="dcterms:W3CDTF">2025-03-28T10:32:54Z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