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118596- 118597/"/>
    </mc:Choice>
  </mc:AlternateContent>
  <xr:revisionPtr revIDLastSave="21" documentId="13_ncr:1_{D01288CD-D954-FE41-BD00-D48FB58A9943}" xr6:coauthVersionLast="47" xr6:coauthVersionMax="47" xr10:uidLastSave="{45209B0F-65D7-4936-8ED0-01C9A753ED35}"/>
  <bookViews>
    <workbookView xWindow="-110" yWindow="-110" windowWidth="19420" windowHeight="10300" activeTab="4" xr2:uid="{00000000-000D-0000-FFFF-FFFF00000000}"/>
  </bookViews>
  <sheets>
    <sheet name="COMMENTS" sheetId="1" r:id="rId1"/>
    <sheet name="1ST. PROTO" sheetId="5" r:id="rId2"/>
    <sheet name="SMS" sheetId="6" r:id="rId3"/>
    <sheet name="PPS" sheetId="7" r:id="rId4"/>
    <sheet name="GRADING" sheetId="3" r:id="rId5"/>
  </sheets>
  <definedNames>
    <definedName name="_xlnm.Print_Area" localSheetId="1">'1ST. PROTO'!$A$1:$H$38</definedName>
    <definedName name="_xlnm.Print_Area" localSheetId="0">COMMENTS!$A$1:$O$50</definedName>
    <definedName name="_xlnm.Print_Area" localSheetId="4">GRADING!$A$1:$L$38</definedName>
    <definedName name="_xlnm.Print_Area" localSheetId="3">PPS!$A$1:$H$38</definedName>
    <definedName name="_xlnm.Print_Area" localSheetId="2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/>
  <c r="I29" i="3"/>
  <c r="K29" i="3" s="1"/>
  <c r="G29" i="3"/>
  <c r="F29" i="3"/>
  <c r="K28" i="3"/>
  <c r="J28" i="3"/>
  <c r="I28" i="3"/>
  <c r="F28" i="3"/>
  <c r="G28" i="3"/>
  <c r="E4" i="7"/>
  <c r="C3" i="7"/>
  <c r="C2" i="7"/>
  <c r="C1" i="7"/>
  <c r="N34" i="1" l="1"/>
  <c r="N32" i="1"/>
  <c r="N27" i="1"/>
  <c r="N26" i="1"/>
  <c r="N23" i="1"/>
  <c r="N22" i="1"/>
  <c r="N21" i="1"/>
  <c r="N19" i="1"/>
  <c r="N18" i="1"/>
  <c r="N14" i="1"/>
  <c r="N33" i="1"/>
  <c r="N31" i="1"/>
  <c r="N30" i="1"/>
  <c r="N29" i="1"/>
  <c r="N28" i="1"/>
  <c r="N25" i="1"/>
  <c r="N24" i="1"/>
  <c r="N20" i="1"/>
  <c r="N17" i="1"/>
  <c r="N16" i="1"/>
  <c r="N15" i="1"/>
  <c r="N13" i="1"/>
  <c r="N12" i="1"/>
  <c r="N11" i="1"/>
  <c r="N10" i="1"/>
  <c r="N9" i="1"/>
  <c r="E4" i="6"/>
  <c r="C3" i="6"/>
  <c r="C2" i="6"/>
  <c r="C1" i="6"/>
  <c r="K34" i="1"/>
  <c r="K33" i="1"/>
  <c r="K32" i="1"/>
  <c r="K31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0" i="1"/>
  <c r="K29" i="1"/>
  <c r="K28" i="1"/>
  <c r="J35" i="3"/>
  <c r="I35" i="3"/>
  <c r="K35" i="3" s="1"/>
  <c r="G35" i="3"/>
  <c r="F35" i="3" s="1"/>
  <c r="H34" i="1"/>
  <c r="G25" i="3"/>
  <c r="F25" i="3"/>
  <c r="G22" i="3"/>
  <c r="F22" i="3" s="1"/>
  <c r="E4" i="5"/>
  <c r="C3" i="5"/>
  <c r="C2" i="5"/>
  <c r="C1" i="5"/>
  <c r="J34" i="3"/>
  <c r="I34" i="3"/>
  <c r="K34" i="3"/>
  <c r="G34" i="3"/>
  <c r="F34" i="3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/>
  <c r="J33" i="3"/>
  <c r="G33" i="3"/>
  <c r="F33" i="3"/>
  <c r="C6" i="3"/>
  <c r="C5" i="3"/>
  <c r="C4" i="3"/>
  <c r="C3" i="3"/>
  <c r="C2" i="3"/>
  <c r="C1" i="3"/>
  <c r="I32" i="3"/>
  <c r="K32" i="3"/>
  <c r="J32" i="3"/>
  <c r="G32" i="3"/>
  <c r="F32" i="3"/>
  <c r="I31" i="3"/>
  <c r="K31" i="3"/>
  <c r="J31" i="3"/>
  <c r="G31" i="3"/>
  <c r="F31" i="3"/>
  <c r="G4" i="3"/>
  <c r="I30" i="3"/>
  <c r="K30" i="3"/>
  <c r="J30" i="3"/>
  <c r="G30" i="3"/>
  <c r="F30" i="3" s="1"/>
  <c r="I25" i="3"/>
  <c r="K25" i="3"/>
  <c r="J25" i="3"/>
  <c r="I24" i="3"/>
  <c r="K24" i="3"/>
  <c r="J24" i="3"/>
  <c r="I23" i="3"/>
  <c r="K23" i="3" s="1"/>
  <c r="J23" i="3"/>
  <c r="G23" i="3"/>
  <c r="F23" i="3" s="1"/>
  <c r="I22" i="3"/>
  <c r="K22" i="3"/>
  <c r="J22" i="3"/>
  <c r="G21" i="3"/>
  <c r="F21" i="3" s="1"/>
  <c r="I21" i="3"/>
  <c r="K21" i="3"/>
  <c r="J21" i="3"/>
  <c r="I20" i="3"/>
  <c r="K20" i="3"/>
  <c r="J20" i="3"/>
  <c r="G20" i="3"/>
  <c r="F20" i="3" s="1"/>
  <c r="I18" i="3"/>
  <c r="K18" i="3"/>
  <c r="J18" i="3"/>
  <c r="G18" i="3"/>
  <c r="F18" i="3"/>
  <c r="I11" i="3"/>
  <c r="K11" i="3"/>
  <c r="J11" i="3"/>
  <c r="G11" i="3"/>
  <c r="F11" i="3"/>
  <c r="I16" i="3"/>
  <c r="K16" i="3"/>
  <c r="J16" i="3"/>
  <c r="G16" i="3"/>
  <c r="F16" i="3"/>
  <c r="I19" i="3"/>
  <c r="K19" i="3"/>
  <c r="J19" i="3"/>
  <c r="G19" i="3"/>
  <c r="F19" i="3"/>
  <c r="G15" i="3"/>
  <c r="F15" i="3" s="1"/>
  <c r="I15" i="3"/>
  <c r="K15" i="3" s="1"/>
  <c r="J15" i="3"/>
  <c r="G13" i="3"/>
  <c r="F13" i="3" s="1"/>
  <c r="I13" i="3"/>
  <c r="K13" i="3"/>
  <c r="J13" i="3"/>
  <c r="I17" i="3"/>
  <c r="K17" i="3" s="1"/>
  <c r="G14" i="3"/>
  <c r="F14" i="3"/>
  <c r="K14" i="3"/>
  <c r="J14" i="3"/>
  <c r="I14" i="3"/>
  <c r="I12" i="3"/>
  <c r="K12" i="3"/>
  <c r="J12" i="3"/>
  <c r="G12" i="3"/>
  <c r="F12" i="3"/>
  <c r="G10" i="3"/>
  <c r="F10" i="3"/>
  <c r="I10" i="3"/>
  <c r="K10" i="3" s="1"/>
  <c r="J10" i="3"/>
  <c r="G26" i="3"/>
  <c r="F26" i="3"/>
  <c r="I26" i="3"/>
  <c r="K26" i="3" s="1"/>
  <c r="J26" i="3"/>
  <c r="G24" i="3"/>
  <c r="F24" i="3" s="1"/>
  <c r="G17" i="3"/>
  <c r="F17" i="3" s="1"/>
  <c r="G27" i="3"/>
  <c r="F27" i="3"/>
  <c r="G9" i="3"/>
  <c r="F9" i="3"/>
  <c r="J17" i="3"/>
  <c r="J27" i="3"/>
  <c r="I27" i="3"/>
  <c r="K27" i="3" s="1"/>
  <c r="J9" i="3"/>
  <c r="I9" i="3"/>
  <c r="K9" i="3" s="1"/>
</calcChain>
</file>

<file path=xl/sharedStrings.xml><?xml version="1.0" encoding="utf-8"?>
<sst xmlns="http://schemas.openxmlformats.org/spreadsheetml/2006/main" count="190" uniqueCount="118">
  <si>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</si>
  <si>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</si>
  <si>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</si>
  <si>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</si>
  <si>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</si>
  <si>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</si>
  <si>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</si>
  <si>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</si>
  <si>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</si>
  <si>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</si>
  <si>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</si>
  <si>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</si>
  <si>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</si>
  <si>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</si>
  <si>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</si>
  <si>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</si>
  <si>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</si>
  <si>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</si>
  <si>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</si>
  <si>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</si>
  <si>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</si>
  <si>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</si>
  <si>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</si>
  <si>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</si>
  <si>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</si>
  <si>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</si>
  <si>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</si>
  <si>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</si>
  <si>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</si>
  <si>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</si>
  <si>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</si>
  <si>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</si>
  <si>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</si>
  <si>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</si>
  <si>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</si>
  <si>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</si>
  <si>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</si>
  <si>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</si>
  <si>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</si>
  <si>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</si>
  <si>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</si>
  <si>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</si>
  <si>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</si>
  <si>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</si>
  <si>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</si>
  <si>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</si>
  <si>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</si>
  <si>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</si>
  <si>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</si>
  <si>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</si>
  <si>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</si>
  <si>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</si>
  <si>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</si>
  <si>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</si>
  <si>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</si>
  <si>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</si>
  <si>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</si>
  <si>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</si>
  <si>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</si>
  <si>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</si>
  <si>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</si>
  <si>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</si>
  <si>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</si>
  <si>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</si>
  <si>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</si>
  <si>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</si>
  <si>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</si>
  <si>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</si>
  <si>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</si>
  <si>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</si>
  <si>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</si>
  <si>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</si>
  <si>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XS</t>
  </si>
  <si>
    <t>STUSSY EST PRINTED ZIP HOOD</t>
  </si>
  <si>
    <t>COMMENTS 12/17/2024 :</t>
  </si>
  <si>
    <t>PROCEED TO 2ND. PROTO SAMPLE WITH CHANGES.</t>
  </si>
  <si>
    <t>FIX HOOD SHAPE</t>
  </si>
  <si>
    <t>FA25</t>
  </si>
  <si>
    <t>SCREEN PLACEMENT FROM TOP EDGE OF POCKET AT CENTER FRONT</t>
  </si>
  <si>
    <t>FOLLOW REVISED POMS ON COLUMN "H"</t>
  </si>
  <si>
    <t>REVISED POMS</t>
  </si>
  <si>
    <t>SMS</t>
  </si>
  <si>
    <t>COMMENTS 1/30/2025:</t>
  </si>
  <si>
    <t>BRING BACK TO SPECS ALL THE HIGHLIGHTED POMS</t>
  </si>
  <si>
    <t xml:space="preserve">MUST FOLLOW TECHPACK FOR POCKET DIMENSIONS, PLACEMENT, STITCHES, TRIM AND LABELS </t>
  </si>
  <si>
    <t>PROCEED TO PPS WITH CHANGES</t>
  </si>
  <si>
    <t>FOLLOW REVISED POMS ON COLUMN "K"</t>
  </si>
  <si>
    <t>COMMENTS 3/20/2025:</t>
  </si>
  <si>
    <t>PROCCED TO BULK WITH CHANGES</t>
  </si>
  <si>
    <t>DATE: 3/20/2025</t>
  </si>
  <si>
    <t>COMMENTS:  PROCEED TO BULK WITH CHANGES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</si>
  <si>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</si>
  <si>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</si>
  <si>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</si>
  <si>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</si>
  <si>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</si>
  <si>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</si>
  <si>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</si>
  <si>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</si>
  <si>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</si>
  <si>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</si>
  <si>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</si>
  <si>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</si>
  <si>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</si>
  <si>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</si>
  <si>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</si>
  <si>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</si>
  <si>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</si>
  <si>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</si>
  <si>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</si>
  <si>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</si>
  <si>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</si>
  <si>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</si>
  <si>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</si>
  <si>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</si>
  <si>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</si>
  <si>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ĐỊNH VỊ HÌNH IN TỪ CẠNH TRÊN CỦA TÚI CANH Ở GIỮA TRƯỚC</t>
  </si>
  <si>
    <t>QUAY LẠI ĐÚNG THÔNG SỐ CỦA CỘT TÔ MÀU VÀNG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</si>
</sst>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7" fillId="9" borderId="41" xfId="0" applyNumberFormat="1" applyFont="1" applyFill="1" applyBorder="1" applyAlignment="1">
      <alignment horizontal="center" vertical="center" wrapText="1"/>
    </xf>
    <xf numFmtId="14" fontId="9" fillId="9" borderId="23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5" fillId="9" borderId="28" xfId="0" applyNumberFormat="1" applyFont="1" applyFill="1" applyBorder="1" applyAlignment="1">
      <alignment horizontal="center" vertical="center"/>
    </xf>
    <xf numFmtId="12" fontId="22" fillId="9" borderId="40" xfId="0" applyNumberFormat="1" applyFont="1" applyFill="1" applyBorder="1" applyAlignment="1">
      <alignment horizontal="center" vertical="center"/>
    </xf>
    <xf numFmtId="12" fontId="3" fillId="9" borderId="4" xfId="0" applyNumberFormat="1" applyFont="1" applyFill="1" applyBorder="1" applyAlignment="1">
      <alignment horizontal="center" vertical="center"/>
    </xf>
    <xf numFmtId="12" fontId="3" fillId="8" borderId="35" xfId="0" applyNumberFormat="1" applyFont="1" applyFill="1" applyBorder="1" applyAlignment="1">
      <alignment horizontal="center" vertical="center"/>
    </xf>
    <xf numFmtId="12" fontId="25" fillId="2" borderId="0" xfId="0" applyNumberFormat="1" applyFont="1" applyFill="1" applyAlignment="1">
      <alignment horizontal="center" vertical="center"/>
    </xf>
    <xf numFmtId="12" fontId="24" fillId="0" borderId="0" xfId="0" applyNumberFormat="1" applyFont="1" applyAlignment="1">
      <alignment horizontal="center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3" fillId="10" borderId="4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12" fontId="22" fillId="11" borderId="26" xfId="0" applyNumberFormat="1" applyFont="1" applyFill="1" applyBorder="1" applyAlignment="1">
      <alignment horizontal="center" vertical="center"/>
    </xf>
    <xf numFmtId="12" fontId="25" fillId="11" borderId="26" xfId="0" applyNumberFormat="1" applyFont="1" applyFill="1" applyBorder="1" applyAlignment="1">
      <alignment horizontal="center" vertical="center"/>
    </xf>
    <xf numFmtId="12" fontId="11" fillId="11" borderId="26" xfId="0" applyNumberFormat="1" applyFont="1" applyFill="1" applyBorder="1" applyAlignment="1">
      <alignment horizontal="center" vertical="center"/>
    </xf>
    <xf numFmtId="12" fontId="24" fillId="11" borderId="26" xfId="0" applyNumberFormat="1" applyFont="1" applyFill="1" applyBorder="1" applyAlignment="1">
      <alignment horizontal="center" vertical="center"/>
    </xf>
    <xf numFmtId="12" fontId="25" fillId="11" borderId="44" xfId="0" applyNumberFormat="1" applyFont="1" applyFill="1" applyBorder="1" applyAlignment="1">
      <alignment horizontal="center" vertical="center"/>
    </xf>
    <xf numFmtId="0" fontId="18" fillId="11" borderId="26" xfId="0" applyFont="1" applyFill="1" applyBorder="1"/>
    <xf numFmtId="0" fontId="11" fillId="11" borderId="11" xfId="0" applyFont="1" applyFill="1" applyBorder="1" applyAlignment="1">
      <alignment horizontal="center" vertical="center"/>
    </xf>
    <xf numFmtId="12" fontId="22" fillId="11" borderId="11" xfId="0" applyNumberFormat="1" applyFont="1" applyFill="1" applyBorder="1" applyAlignment="1">
      <alignment horizontal="center" vertical="center"/>
    </xf>
    <xf numFmtId="12" fontId="25" fillId="11" borderId="11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24" fillId="11" borderId="11" xfId="0" applyNumberFormat="1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vertical="center"/>
    </xf>
    <xf numFmtId="0" fontId="25" fillId="11" borderId="11" xfId="0" applyFont="1" applyFill="1" applyBorder="1" applyAlignment="1">
      <alignment horizontal="left" vertical="center"/>
    </xf>
    <xf numFmtId="0" fontId="11" fillId="11" borderId="11" xfId="0" applyFont="1" applyFill="1" applyBorder="1" applyAlignment="1">
      <alignment vertical="center"/>
    </xf>
    <xf numFmtId="0" fontId="18" fillId="11" borderId="11" xfId="0" applyFont="1" applyFill="1" applyBorder="1"/>
    <xf numFmtId="0" fontId="5" fillId="0" borderId="20" xfId="0" applyFont="1" applyBorder="1"/>
    <xf numFmtId="0" fontId="5" fillId="0" borderId="23" xfId="0" applyFont="1" applyBorder="1"/>
    <xf numFmtId="0" fontId="22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11" borderId="26" xfId="0" applyFont="1" applyFill="1" applyBorder="1" applyAlignment="1">
      <alignment vertical="center"/>
    </xf>
    <xf numFmtId="0" fontId="11" fillId="11" borderId="26" xfId="0" applyFont="1" applyFill="1" applyBorder="1"/>
    <xf numFmtId="0" fontId="11" fillId="11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11" borderId="11" xfId="0" applyFont="1" applyFill="1" applyBorder="1" applyAlignment="1">
      <alignment horizontal="left" vertical="center"/>
    </xf>
    <xf numFmtId="0" fontId="11" fillId="11" borderId="11" xfId="0" applyFont="1" applyFill="1" applyBorder="1" applyAlignment="1">
      <alignment vertical="center"/>
    </xf>
    <xf numFmtId="0" fontId="11" fillId="11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1" fillId="11" borderId="26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horizontal="left" wrapText="1"/>
    </xf>
    <xf numFmtId="0" fontId="11" fillId="11" borderId="11" xfId="0" applyFont="1" applyFill="1" applyBorder="1" applyAlignment="1">
      <alignment horizontal="left" vertical="center" wrapText="1"/>
    </xf>
    <xf numFmtId="0" fontId="11" fillId="11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1" fillId="11" borderId="11" xfId="0" applyFont="1" applyFill="1" applyBorder="1" applyAlignment="1">
      <alignment wrapText="1"/>
    </xf>
    <xf numFmtId="0" fontId="26" fillId="0" borderId="0" xfId="0" applyFont="1" applyAlignment="1">
      <alignment horizontal="center" vertical="center"/>
    </xf>
    <xf numFmtId="0" fontId="5" fillId="0" borderId="41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1.jp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jp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24077</xdr:colOff>
      <xdr:row>6</xdr:row>
      <xdr:rowOff>11176</xdr:rowOff>
    </xdr:from>
    <xdr:to>
      <xdr:col>2</xdr:col>
      <xdr:colOff>1659837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1911" y="2710914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1645133</xdr:colOff>
      <xdr:row>5</xdr:row>
      <xdr:rowOff>497025</xdr:rowOff>
    </xdr:from>
    <xdr:to>
      <xdr:col>4</xdr:col>
      <xdr:colOff>664881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87870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469479</xdr:rowOff>
    </xdr:from>
    <xdr:to>
      <xdr:col>7</xdr:col>
      <xdr:colOff>472468</xdr:colOff>
      <xdr:row>23</xdr:row>
      <xdr:rowOff>222250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88523" y="2674304"/>
          <a:ext cx="5107938" cy="38309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1227667</xdr:colOff>
      <xdr:row>7</xdr:row>
      <xdr:rowOff>169333</xdr:rowOff>
    </xdr:from>
    <xdr:to>
      <xdr:col>6</xdr:col>
      <xdr:colOff>359833</xdr:colOff>
      <xdr:row>11</xdr:row>
      <xdr:rowOff>80433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429750" y="2688166"/>
          <a:ext cx="730250" cy="101176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1153584</xdr:colOff>
      <xdr:row>5</xdr:row>
      <xdr:rowOff>52918</xdr:rowOff>
    </xdr:from>
    <xdr:to>
      <xdr:col>8</xdr:col>
      <xdr:colOff>165638</xdr:colOff>
      <xdr:row>26</xdr:row>
      <xdr:rowOff>35786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348544-975E-CD8D-BA5E-79BE4F6F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9084" y="1619251"/>
          <a:ext cx="3848637" cy="616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5362017-1D6A-49D7-9974-E9526225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24076</xdr:colOff>
      <xdr:row>6</xdr:row>
      <xdr:rowOff>43280</xdr:rowOff>
    </xdr:from>
    <xdr:to>
      <xdr:col>2</xdr:col>
      <xdr:colOff>1659836</xdr:colOff>
      <xdr:row>23</xdr:row>
      <xdr:rowOff>209226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9F159A-C910-4D3E-A185-BE0EA46D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2617" y="2788173"/>
          <a:ext cx="5093546" cy="3820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1645132</xdr:colOff>
      <xdr:row>6</xdr:row>
      <xdr:rowOff>23598</xdr:rowOff>
    </xdr:from>
    <xdr:to>
      <xdr:col>4</xdr:col>
      <xdr:colOff>664880</xdr:colOff>
      <xdr:row>23</xdr:row>
      <xdr:rowOff>206728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B1698B-8F2A-4B7B-B354-EFED48E0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90691" y="2770639"/>
          <a:ext cx="5110730" cy="3833048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642014</xdr:colOff>
      <xdr:row>5</xdr:row>
      <xdr:rowOff>501230</xdr:rowOff>
    </xdr:from>
    <xdr:to>
      <xdr:col>7</xdr:col>
      <xdr:colOff>472467</xdr:colOff>
      <xdr:row>23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1F867A-C15C-4625-9B26-FA93DDB8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99106" y="2742038"/>
          <a:ext cx="5124870" cy="38436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092569-33A3-44A3-9919-62E68F7742D9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973667</xdr:colOff>
      <xdr:row>7</xdr:row>
      <xdr:rowOff>207433</xdr:rowOff>
    </xdr:from>
    <xdr:to>
      <xdr:col>6</xdr:col>
      <xdr:colOff>105833</xdr:colOff>
      <xdr:row>11</xdr:row>
      <xdr:rowOff>118533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92B6841-95D2-487A-9CC9-B2157D16A443}"/>
            </a:ext>
          </a:extLst>
        </xdr:cNvPr>
        <xdr:cNvSpPr/>
      </xdr:nvSpPr>
      <xdr:spPr>
        <a:xfrm>
          <a:off x="9190567" y="2772833"/>
          <a:ext cx="732366" cy="10287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80DDA3D5-2E7D-49B1-8DE8-CAE342FA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24076</xdr:colOff>
      <xdr:row>6</xdr:row>
      <xdr:rowOff>43280</xdr:rowOff>
    </xdr:from>
    <xdr:to>
      <xdr:col>2</xdr:col>
      <xdr:colOff>1659835</xdr:colOff>
      <xdr:row>23</xdr:row>
      <xdr:rowOff>209226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11D9EC-E4CB-4F68-A97C-9A339780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2617" y="2788173"/>
          <a:ext cx="5093546" cy="3820159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1645132</xdr:colOff>
      <xdr:row>6</xdr:row>
      <xdr:rowOff>23598</xdr:rowOff>
    </xdr:from>
    <xdr:to>
      <xdr:col>4</xdr:col>
      <xdr:colOff>664879</xdr:colOff>
      <xdr:row>23</xdr:row>
      <xdr:rowOff>206728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443A1B-1042-4F8D-BF43-834E17E5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90691" y="2770639"/>
          <a:ext cx="5110730" cy="3833047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501229</xdr:rowOff>
    </xdr:from>
    <xdr:to>
      <xdr:col>7</xdr:col>
      <xdr:colOff>472467</xdr:colOff>
      <xdr:row>23</xdr:row>
      <xdr:rowOff>190499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CEAF62-9E69-4C4F-8500-DB94835D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37306" y="2500738"/>
          <a:ext cx="5124870" cy="4224652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55D533-0AAB-4A10-810A-C99EF68F7518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973667</xdr:colOff>
      <xdr:row>8</xdr:row>
      <xdr:rowOff>143933</xdr:rowOff>
    </xdr:from>
    <xdr:to>
      <xdr:col>6</xdr:col>
      <xdr:colOff>105833</xdr:colOff>
      <xdr:row>12</xdr:row>
      <xdr:rowOff>55033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0D8D4BF-886D-4A58-B8BA-18EC705C7372}"/>
            </a:ext>
          </a:extLst>
        </xdr:cNvPr>
        <xdr:cNvSpPr/>
      </xdr:nvSpPr>
      <xdr:spPr>
        <a:xfrm>
          <a:off x="9190567" y="2988733"/>
          <a:ext cx="732366" cy="10287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401234</xdr:colOff>
      <xdr:row>3</xdr:row>
      <xdr:rowOff>1849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845"/>
  <sheetViews>
    <sheetView view="pageBreakPreview" zoomScale="46" zoomScaleNormal="45" zoomScaleSheetLayoutView="46" workbookViewId="0">
      <pane xSplit="15" ySplit="5" topLeftCell="P33" activePane="bottomRight" state="frozen"/>
      <selection activeCell="C5" sqref="C5"/>
      <selection pane="topRight" activeCell="C5" sqref="C5"/>
      <selection pane="bottomLeft" activeCell="C5" sqref="C5"/>
      <selection pane="bottomRight" activeCell="D47" sqref="D47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71.8164062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19.1796875" style="10" customWidth="1"/>
    <col min="10" max="10" width="16" style="10" bestFit="1" customWidth="1"/>
    <col min="11" max="11" width="11.1796875" style="10" customWidth="1"/>
    <col min="12" max="12" width="20.1796875" style="10" bestFit="1" customWidth="1"/>
    <col min="13" max="13" width="16" style="10" bestFit="1" customWidth="1"/>
    <col min="14" max="14" width="11.1796875" style="10" customWidth="1"/>
    <col min="15" max="15" width="69" customWidth="1"/>
    <col min="16" max="16" width="12.6328125" customWidth="1"/>
    <col min="17" max="17" width="13.453125" customWidth="1"/>
    <col min="18" max="18" width="17" customWidth="1"/>
    <col min="19" max="19" width="11.81640625" customWidth="1"/>
    <col min="20" max="29" width="22.36328125" customWidth="1"/>
  </cols>
  <sheetData>
    <row r="1" spans="1:29" ht="32.25" customHeight="1" thickBot="1" x14ac:dyDescent="1.05">
      <c r="A1" s="151" t="s">
        <v>9</v>
      </c>
      <c r="B1" s="151"/>
      <c r="C1" s="68">
        <v>118597</v>
      </c>
      <c r="D1" s="184"/>
      <c r="F1" s="149"/>
      <c r="G1" s="149"/>
      <c r="H1" s="149"/>
      <c r="I1" s="14"/>
      <c r="J1" s="14"/>
      <c r="K1" s="14"/>
      <c r="L1" s="14"/>
      <c r="M1" s="14"/>
      <c r="N1" s="14"/>
      <c r="O1" s="25"/>
    </row>
    <row r="2" spans="1:29" ht="24.75" customHeight="1" thickBot="1" x14ac:dyDescent="1.05">
      <c r="A2" s="151" t="s">
        <v>10</v>
      </c>
      <c r="B2" s="151"/>
      <c r="C2" s="43" t="s">
        <v>73</v>
      </c>
      <c r="D2" s="185"/>
      <c r="F2" s="150"/>
      <c r="G2" s="150"/>
      <c r="H2" s="150"/>
      <c r="I2" s="14"/>
      <c r="J2" s="14"/>
      <c r="K2" s="14"/>
      <c r="L2" s="14"/>
      <c r="M2" s="14"/>
      <c r="N2" s="14"/>
      <c r="O2" s="26"/>
    </row>
    <row r="3" spans="1:29" ht="24.75" customHeight="1" thickBot="1" x14ac:dyDescent="1.05">
      <c r="A3" s="155" t="s">
        <v>29</v>
      </c>
      <c r="B3" s="156"/>
      <c r="C3" s="29" t="s">
        <v>44</v>
      </c>
      <c r="D3" s="186"/>
      <c r="F3" s="23"/>
      <c r="G3" s="14"/>
      <c r="H3" s="14"/>
      <c r="I3" s="14"/>
      <c r="J3" s="14"/>
      <c r="K3" s="14"/>
      <c r="L3" s="14"/>
      <c r="M3" s="14"/>
      <c r="N3" s="14"/>
      <c r="O3" s="26"/>
    </row>
    <row r="4" spans="1:29" ht="22.75" customHeight="1" thickBot="1" x14ac:dyDescent="0.55000000000000004">
      <c r="A4" s="151" t="s">
        <v>36</v>
      </c>
      <c r="B4" s="151"/>
      <c r="C4" s="27" t="s">
        <v>77</v>
      </c>
      <c r="D4" s="182"/>
      <c r="F4" s="24" t="s">
        <v>89</v>
      </c>
      <c r="H4" s="13"/>
      <c r="K4" s="13"/>
      <c r="N4" s="13"/>
      <c r="O4" s="26"/>
    </row>
    <row r="5" spans="1:29" ht="22.75" customHeight="1" thickBot="1" x14ac:dyDescent="0.55000000000000004">
      <c r="A5" s="154" t="s">
        <v>11</v>
      </c>
      <c r="B5" s="154"/>
      <c r="C5" s="15" t="s">
        <v>13</v>
      </c>
      <c r="D5" s="187"/>
      <c r="H5" s="13"/>
      <c r="K5" s="13"/>
      <c r="N5" s="13"/>
      <c r="O5" s="26"/>
    </row>
    <row r="6" spans="1:29" ht="24.75" customHeight="1" thickBot="1" x14ac:dyDescent="1.05">
      <c r="A6" s="152" t="s">
        <v>8</v>
      </c>
      <c r="B6" s="153"/>
      <c r="C6" s="45"/>
      <c r="D6" s="186"/>
      <c r="F6" s="23"/>
      <c r="G6" s="14"/>
      <c r="H6" s="14"/>
      <c r="I6" s="14"/>
      <c r="J6" s="14"/>
      <c r="K6" s="14"/>
      <c r="L6" s="14"/>
      <c r="M6" s="14"/>
      <c r="N6" s="14"/>
      <c r="O6" s="26"/>
    </row>
    <row r="7" spans="1:29" ht="39.75" customHeight="1" thickBot="1" x14ac:dyDescent="0.55000000000000004">
      <c r="A7" s="46"/>
      <c r="B7" s="136" t="s">
        <v>4</v>
      </c>
      <c r="C7" s="137"/>
      <c r="D7" s="132"/>
      <c r="E7" s="50"/>
      <c r="F7" s="54" t="s">
        <v>12</v>
      </c>
      <c r="G7" s="52" t="s">
        <v>71</v>
      </c>
      <c r="H7" s="30"/>
      <c r="I7" s="97" t="s">
        <v>80</v>
      </c>
      <c r="J7" s="101" t="s">
        <v>81</v>
      </c>
      <c r="K7" s="104"/>
      <c r="L7" s="97" t="s">
        <v>80</v>
      </c>
      <c r="M7" s="110" t="s">
        <v>81</v>
      </c>
      <c r="N7" s="114"/>
      <c r="O7" s="47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4" customHeight="1" thickBot="1" x14ac:dyDescent="0.55000000000000004">
      <c r="A8" s="48" t="s">
        <v>5</v>
      </c>
      <c r="B8" s="138" t="s">
        <v>57</v>
      </c>
      <c r="C8" s="139"/>
      <c r="D8" s="133"/>
      <c r="E8" s="51" t="s">
        <v>18</v>
      </c>
      <c r="F8" s="55" t="s">
        <v>13</v>
      </c>
      <c r="G8" s="53">
        <v>45643</v>
      </c>
      <c r="H8" s="49" t="s">
        <v>35</v>
      </c>
      <c r="I8" s="98">
        <v>45656</v>
      </c>
      <c r="J8" s="102">
        <v>45687</v>
      </c>
      <c r="K8" s="105" t="s">
        <v>35</v>
      </c>
      <c r="L8" s="98">
        <v>45687</v>
      </c>
      <c r="M8" s="111">
        <v>45736</v>
      </c>
      <c r="N8" s="115" t="s">
        <v>35</v>
      </c>
      <c r="O8" s="56" t="s">
        <v>90</v>
      </c>
      <c r="P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58" customFormat="1" ht="29.5" customHeight="1" x14ac:dyDescent="0.5">
      <c r="A9" s="116">
        <v>1</v>
      </c>
      <c r="B9" s="140" t="s">
        <v>30</v>
      </c>
      <c r="C9" s="141"/>
      <c r="D9" s="188" t="s">
        <v>91</v>
      </c>
      <c r="E9" s="117">
        <v>0.25</v>
      </c>
      <c r="F9" s="118">
        <v>7.5</v>
      </c>
      <c r="G9" s="119">
        <v>8</v>
      </c>
      <c r="H9" s="120">
        <f t="shared" ref="H9" si="0">G9-F9</f>
        <v>0.5</v>
      </c>
      <c r="I9" s="119"/>
      <c r="J9" s="119">
        <v>7.5</v>
      </c>
      <c r="K9" s="120">
        <f>J9-F9</f>
        <v>0</v>
      </c>
      <c r="L9" s="121"/>
      <c r="M9" s="119">
        <v>7.875</v>
      </c>
      <c r="N9" s="120">
        <f>M9-F9</f>
        <v>0.375</v>
      </c>
      <c r="O9" s="122" t="s">
        <v>46</v>
      </c>
      <c r="P9" s="5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58" customFormat="1" ht="25" customHeight="1" x14ac:dyDescent="0.5">
      <c r="A10" s="44">
        <v>2</v>
      </c>
      <c r="B10" s="144" t="s">
        <v>40</v>
      </c>
      <c r="C10" s="145"/>
      <c r="D10" s="189" t="s">
        <v>92</v>
      </c>
      <c r="E10" s="59">
        <v>0.75</v>
      </c>
      <c r="F10" s="76">
        <v>26</v>
      </c>
      <c r="G10" s="60">
        <v>26.5</v>
      </c>
      <c r="H10" s="61">
        <f t="shared" ref="H10" si="1">G10-F10</f>
        <v>0.5</v>
      </c>
      <c r="I10" s="99"/>
      <c r="J10" s="103">
        <v>26.5</v>
      </c>
      <c r="K10" s="61">
        <f>J10-F10</f>
        <v>0.5</v>
      </c>
      <c r="L10" s="100">
        <v>22</v>
      </c>
      <c r="M10" s="112">
        <v>22</v>
      </c>
      <c r="N10" s="61">
        <f>M10-L10</f>
        <v>0</v>
      </c>
      <c r="O10" s="62"/>
      <c r="P10" s="5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58" customFormat="1" ht="25" customHeight="1" x14ac:dyDescent="0.5">
      <c r="A11" s="44">
        <v>3</v>
      </c>
      <c r="B11" s="144" t="s">
        <v>31</v>
      </c>
      <c r="C11" s="145"/>
      <c r="D11" s="189" t="s">
        <v>93</v>
      </c>
      <c r="E11" s="59">
        <v>0.75</v>
      </c>
      <c r="F11" s="76">
        <v>27</v>
      </c>
      <c r="G11" s="60">
        <v>27</v>
      </c>
      <c r="H11" s="61">
        <f t="shared" ref="H11" si="2">G11-F11</f>
        <v>0</v>
      </c>
      <c r="I11" s="99"/>
      <c r="J11" s="103">
        <v>27.5</v>
      </c>
      <c r="K11" s="61">
        <f t="shared" ref="K11:K27" si="3">J11-F11</f>
        <v>0.5</v>
      </c>
      <c r="L11" s="100">
        <v>23.5</v>
      </c>
      <c r="M11" s="112">
        <v>23.5</v>
      </c>
      <c r="N11" s="61">
        <f>M11-L11</f>
        <v>0</v>
      </c>
      <c r="O11" s="62"/>
      <c r="P11" s="5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58" customFormat="1" ht="25" customHeight="1" x14ac:dyDescent="0.5">
      <c r="A12" s="44">
        <v>4</v>
      </c>
      <c r="B12" s="81" t="s">
        <v>62</v>
      </c>
      <c r="C12" s="81"/>
      <c r="D12" s="190" t="s">
        <v>94</v>
      </c>
      <c r="E12" s="59">
        <v>0.75</v>
      </c>
      <c r="F12" s="76">
        <v>20</v>
      </c>
      <c r="G12" s="60">
        <v>19.5</v>
      </c>
      <c r="H12" s="61">
        <f t="shared" ref="H12:H18" si="4">G12-F12</f>
        <v>-0.5</v>
      </c>
      <c r="I12" s="99"/>
      <c r="J12" s="103">
        <v>20</v>
      </c>
      <c r="K12" s="61">
        <f t="shared" si="3"/>
        <v>0</v>
      </c>
      <c r="L12" s="100"/>
      <c r="M12" s="112">
        <v>20</v>
      </c>
      <c r="N12" s="61">
        <f>M12-F12</f>
        <v>0</v>
      </c>
      <c r="O12" s="62"/>
      <c r="P12" s="57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58" customFormat="1" ht="25" customHeight="1" x14ac:dyDescent="0.5">
      <c r="A13" s="44">
        <v>5</v>
      </c>
      <c r="B13" s="81" t="s">
        <v>14</v>
      </c>
      <c r="C13" s="81"/>
      <c r="D13" s="190" t="s">
        <v>95</v>
      </c>
      <c r="E13" s="59">
        <v>0.75</v>
      </c>
      <c r="F13" s="71">
        <v>26</v>
      </c>
      <c r="G13" s="60">
        <v>27</v>
      </c>
      <c r="H13" s="61">
        <f t="shared" si="4"/>
        <v>1</v>
      </c>
      <c r="I13" s="99"/>
      <c r="J13" s="103">
        <v>25.25</v>
      </c>
      <c r="K13" s="61">
        <f t="shared" si="3"/>
        <v>-0.75</v>
      </c>
      <c r="L13" s="100">
        <v>26</v>
      </c>
      <c r="M13" s="112">
        <v>26.125</v>
      </c>
      <c r="N13" s="61">
        <f>M13-L13</f>
        <v>0.125</v>
      </c>
      <c r="O13" s="62"/>
      <c r="P13" s="5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58" customFormat="1" ht="25" customHeight="1" x14ac:dyDescent="0.5">
      <c r="A14" s="44">
        <v>6</v>
      </c>
      <c r="B14" s="81" t="s">
        <v>38</v>
      </c>
      <c r="C14" s="81"/>
      <c r="D14" s="190" t="s">
        <v>96</v>
      </c>
      <c r="E14" s="59">
        <v>0.375</v>
      </c>
      <c r="F14" s="76">
        <v>11.5</v>
      </c>
      <c r="G14" s="60">
        <v>12</v>
      </c>
      <c r="H14" s="61">
        <f t="shared" si="4"/>
        <v>0.5</v>
      </c>
      <c r="I14" s="99"/>
      <c r="J14" s="103">
        <v>11.5</v>
      </c>
      <c r="K14" s="61">
        <f t="shared" si="3"/>
        <v>0</v>
      </c>
      <c r="L14" s="100"/>
      <c r="M14" s="112">
        <v>11.5</v>
      </c>
      <c r="N14" s="61">
        <f>M14-F14</f>
        <v>0</v>
      </c>
      <c r="O14" s="62"/>
      <c r="P14" s="5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58" customFormat="1" ht="25" customHeight="1" x14ac:dyDescent="0.5">
      <c r="A15" s="44">
        <v>7</v>
      </c>
      <c r="B15" s="143" t="s">
        <v>45</v>
      </c>
      <c r="C15" s="143"/>
      <c r="D15" s="191" t="s">
        <v>97</v>
      </c>
      <c r="E15" s="59">
        <v>0.375</v>
      </c>
      <c r="F15" s="76">
        <v>11.75</v>
      </c>
      <c r="G15" s="60">
        <v>12</v>
      </c>
      <c r="H15" s="61">
        <f t="shared" si="4"/>
        <v>0.25</v>
      </c>
      <c r="I15" s="99"/>
      <c r="J15" s="103">
        <v>11.25</v>
      </c>
      <c r="K15" s="61">
        <f t="shared" si="3"/>
        <v>-0.5</v>
      </c>
      <c r="L15" s="100">
        <v>10.5</v>
      </c>
      <c r="M15" s="112">
        <v>10.5</v>
      </c>
      <c r="N15" s="61">
        <f t="shared" ref="N15:N17" si="5">M15-L15</f>
        <v>0</v>
      </c>
      <c r="O15" s="62"/>
      <c r="P15" s="57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58" customFormat="1" ht="25" customHeight="1" x14ac:dyDescent="0.5">
      <c r="A16" s="44">
        <v>8</v>
      </c>
      <c r="B16" s="81" t="s">
        <v>17</v>
      </c>
      <c r="C16" s="81"/>
      <c r="D16" s="190" t="s">
        <v>98</v>
      </c>
      <c r="E16" s="59">
        <v>0.75</v>
      </c>
      <c r="F16" s="76">
        <v>20.5</v>
      </c>
      <c r="G16" s="60">
        <v>22.75</v>
      </c>
      <c r="H16" s="61">
        <f t="shared" si="4"/>
        <v>2.25</v>
      </c>
      <c r="I16" s="99"/>
      <c r="J16" s="103">
        <v>21.5</v>
      </c>
      <c r="K16" s="61">
        <f t="shared" si="3"/>
        <v>1</v>
      </c>
      <c r="L16" s="100">
        <v>24.5</v>
      </c>
      <c r="M16" s="112">
        <v>24.625</v>
      </c>
      <c r="N16" s="61">
        <f t="shared" si="5"/>
        <v>0.125</v>
      </c>
      <c r="O16" s="62"/>
      <c r="P16" s="57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58" customFormat="1" ht="25" customHeight="1" x14ac:dyDescent="0.5">
      <c r="A17" s="123">
        <v>9</v>
      </c>
      <c r="B17" s="142" t="s">
        <v>47</v>
      </c>
      <c r="C17" s="142"/>
      <c r="D17" s="192" t="s">
        <v>99</v>
      </c>
      <c r="E17" s="124">
        <v>0.25</v>
      </c>
      <c r="F17" s="125">
        <v>3.5</v>
      </c>
      <c r="G17" s="126">
        <v>3.25</v>
      </c>
      <c r="H17" s="127">
        <f t="shared" si="4"/>
        <v>-0.25</v>
      </c>
      <c r="I17" s="126"/>
      <c r="J17" s="126">
        <v>3.5</v>
      </c>
      <c r="K17" s="127">
        <f t="shared" si="3"/>
        <v>0</v>
      </c>
      <c r="L17" s="125">
        <v>4</v>
      </c>
      <c r="M17" s="126">
        <v>3.75</v>
      </c>
      <c r="N17" s="127">
        <f t="shared" si="5"/>
        <v>-0.25</v>
      </c>
      <c r="O17" s="128" t="s">
        <v>46</v>
      </c>
      <c r="P17" s="57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58" customFormat="1" ht="25" customHeight="1" x14ac:dyDescent="0.5">
      <c r="A18" s="123">
        <v>10</v>
      </c>
      <c r="B18" s="142" t="s">
        <v>48</v>
      </c>
      <c r="C18" s="142"/>
      <c r="D18" s="192" t="s">
        <v>100</v>
      </c>
      <c r="E18" s="124">
        <v>0.125</v>
      </c>
      <c r="F18" s="125">
        <v>3</v>
      </c>
      <c r="G18" s="126">
        <v>3</v>
      </c>
      <c r="H18" s="127">
        <f t="shared" si="4"/>
        <v>0</v>
      </c>
      <c r="I18" s="126"/>
      <c r="J18" s="126">
        <v>3</v>
      </c>
      <c r="K18" s="127">
        <f t="shared" si="3"/>
        <v>0</v>
      </c>
      <c r="L18" s="125"/>
      <c r="M18" s="126">
        <v>2.75</v>
      </c>
      <c r="N18" s="127">
        <f t="shared" ref="N18:N19" si="6">M18-F18</f>
        <v>-0.25</v>
      </c>
      <c r="O18" s="128" t="s">
        <v>46</v>
      </c>
      <c r="P18" s="57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58" customFormat="1" ht="25" customHeight="1" x14ac:dyDescent="0.5">
      <c r="A19" s="123">
        <v>11</v>
      </c>
      <c r="B19" s="146" t="s">
        <v>49</v>
      </c>
      <c r="C19" s="146"/>
      <c r="D19" s="193" t="s">
        <v>101</v>
      </c>
      <c r="E19" s="124">
        <v>0.125</v>
      </c>
      <c r="F19" s="118">
        <v>3</v>
      </c>
      <c r="G19" s="126">
        <v>3</v>
      </c>
      <c r="H19" s="127">
        <f t="shared" ref="H19" si="7">G19-F19</f>
        <v>0</v>
      </c>
      <c r="I19" s="126"/>
      <c r="J19" s="126">
        <v>3</v>
      </c>
      <c r="K19" s="127">
        <f t="shared" si="3"/>
        <v>0</v>
      </c>
      <c r="L19" s="125"/>
      <c r="M19" s="126">
        <v>2.75</v>
      </c>
      <c r="N19" s="127">
        <f t="shared" si="6"/>
        <v>-0.25</v>
      </c>
      <c r="O19" s="129" t="s">
        <v>46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58" customFormat="1" ht="25" customHeight="1" x14ac:dyDescent="0.5">
      <c r="A20" s="123">
        <v>12</v>
      </c>
      <c r="B20" s="130" t="s">
        <v>50</v>
      </c>
      <c r="C20" s="130"/>
      <c r="D20" s="194" t="s">
        <v>102</v>
      </c>
      <c r="E20" s="124">
        <v>0.25</v>
      </c>
      <c r="F20" s="125">
        <v>15.75</v>
      </c>
      <c r="G20" s="126">
        <v>16.5</v>
      </c>
      <c r="H20" s="127">
        <f>G20-F20</f>
        <v>0.75</v>
      </c>
      <c r="I20" s="126"/>
      <c r="J20" s="126">
        <v>16.75</v>
      </c>
      <c r="K20" s="127">
        <f t="shared" si="3"/>
        <v>1</v>
      </c>
      <c r="L20" s="125">
        <v>15.5</v>
      </c>
      <c r="M20" s="126">
        <v>16</v>
      </c>
      <c r="N20" s="127">
        <f>M20-L20</f>
        <v>0.5</v>
      </c>
      <c r="O20" s="128" t="s">
        <v>46</v>
      </c>
      <c r="P20" s="57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58" customFormat="1" ht="25" customHeight="1" x14ac:dyDescent="0.5">
      <c r="A21" s="123">
        <v>13</v>
      </c>
      <c r="B21" s="142" t="s">
        <v>51</v>
      </c>
      <c r="C21" s="142"/>
      <c r="D21" s="192" t="s">
        <v>103</v>
      </c>
      <c r="E21" s="124">
        <v>0.25</v>
      </c>
      <c r="F21" s="125">
        <v>11</v>
      </c>
      <c r="G21" s="126">
        <v>10.75</v>
      </c>
      <c r="H21" s="127">
        <f>G21-F21</f>
        <v>-0.25</v>
      </c>
      <c r="I21" s="126"/>
      <c r="J21" s="126">
        <v>11</v>
      </c>
      <c r="K21" s="127">
        <f t="shared" si="3"/>
        <v>0</v>
      </c>
      <c r="L21" s="125"/>
      <c r="M21" s="126">
        <v>11.5</v>
      </c>
      <c r="N21" s="127">
        <f t="shared" ref="N21:N23" si="8">M21-F21</f>
        <v>0.5</v>
      </c>
      <c r="O21" s="128" t="s">
        <v>46</v>
      </c>
      <c r="P21" s="5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58" customFormat="1" ht="25" customHeight="1" x14ac:dyDescent="0.5">
      <c r="A22" s="44">
        <v>14</v>
      </c>
      <c r="B22" s="135" t="s">
        <v>52</v>
      </c>
      <c r="C22" s="135"/>
      <c r="D22" s="195" t="s">
        <v>104</v>
      </c>
      <c r="E22" s="59">
        <v>0.375</v>
      </c>
      <c r="F22" s="76">
        <v>10.5</v>
      </c>
      <c r="G22" s="60">
        <v>11</v>
      </c>
      <c r="H22" s="61">
        <f t="shared" ref="H22" si="9">G22-F22</f>
        <v>0.5</v>
      </c>
      <c r="I22" s="99"/>
      <c r="J22" s="103">
        <v>11</v>
      </c>
      <c r="K22" s="61">
        <f t="shared" si="3"/>
        <v>0.5</v>
      </c>
      <c r="L22" s="100"/>
      <c r="M22" s="112">
        <v>10.625</v>
      </c>
      <c r="N22" s="61">
        <f t="shared" si="8"/>
        <v>0.125</v>
      </c>
      <c r="O22" s="62"/>
      <c r="P22" s="57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58" customFormat="1" ht="25" customHeight="1" x14ac:dyDescent="0.5">
      <c r="A23" s="123">
        <v>15</v>
      </c>
      <c r="B23" s="146" t="s">
        <v>53</v>
      </c>
      <c r="C23" s="146"/>
      <c r="D23" s="193" t="s">
        <v>105</v>
      </c>
      <c r="E23" s="124">
        <v>0.375</v>
      </c>
      <c r="F23" s="125">
        <v>12</v>
      </c>
      <c r="G23" s="126">
        <v>12.5</v>
      </c>
      <c r="H23" s="127">
        <f t="shared" ref="H23:H25" si="10">G23-F23</f>
        <v>0.5</v>
      </c>
      <c r="I23" s="126"/>
      <c r="J23" s="126">
        <v>12</v>
      </c>
      <c r="K23" s="127">
        <f t="shared" si="3"/>
        <v>0</v>
      </c>
      <c r="L23" s="125"/>
      <c r="M23" s="126">
        <v>12.5</v>
      </c>
      <c r="N23" s="127">
        <f t="shared" si="8"/>
        <v>0.5</v>
      </c>
      <c r="O23" s="129" t="s">
        <v>46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58" customFormat="1" ht="25" customHeight="1" x14ac:dyDescent="0.5">
      <c r="A24" s="44">
        <v>16</v>
      </c>
      <c r="B24" s="143" t="s">
        <v>54</v>
      </c>
      <c r="C24" s="143"/>
      <c r="D24" s="191" t="s">
        <v>106</v>
      </c>
      <c r="E24" s="59">
        <v>0.25</v>
      </c>
      <c r="F24" s="76">
        <v>9.5</v>
      </c>
      <c r="G24" s="60">
        <v>9.625</v>
      </c>
      <c r="H24" s="61">
        <f t="shared" si="10"/>
        <v>0.125</v>
      </c>
      <c r="I24" s="99"/>
      <c r="J24" s="103">
        <v>9.5</v>
      </c>
      <c r="K24" s="61">
        <f t="shared" si="3"/>
        <v>0</v>
      </c>
      <c r="L24" s="100">
        <v>9.25</v>
      </c>
      <c r="M24" s="112">
        <v>9.25</v>
      </c>
      <c r="N24" s="61">
        <f t="shared" ref="N24:N25" si="11">M24-L24</f>
        <v>0</v>
      </c>
      <c r="O24" s="9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58" customFormat="1" ht="25" customHeight="1" x14ac:dyDescent="0.5">
      <c r="A25" s="44">
        <v>17</v>
      </c>
      <c r="B25" s="81" t="s">
        <v>55</v>
      </c>
      <c r="C25" s="81"/>
      <c r="D25" s="190" t="s">
        <v>107</v>
      </c>
      <c r="E25" s="59">
        <v>0.25</v>
      </c>
      <c r="F25" s="76">
        <v>6.25</v>
      </c>
      <c r="G25" s="60">
        <v>6.5</v>
      </c>
      <c r="H25" s="61">
        <f t="shared" si="10"/>
        <v>0.25</v>
      </c>
      <c r="I25" s="99"/>
      <c r="J25" s="103">
        <v>6.5</v>
      </c>
      <c r="K25" s="61">
        <f t="shared" si="3"/>
        <v>0.25</v>
      </c>
      <c r="L25" s="100">
        <v>6</v>
      </c>
      <c r="M25" s="112">
        <v>6</v>
      </c>
      <c r="N25" s="61">
        <f t="shared" si="11"/>
        <v>0</v>
      </c>
      <c r="O25" s="62"/>
      <c r="P25" s="5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58" customFormat="1" ht="25" customHeight="1" x14ac:dyDescent="0.5">
      <c r="A26" s="123">
        <v>18</v>
      </c>
      <c r="B26" s="147" t="s">
        <v>15</v>
      </c>
      <c r="C26" s="148"/>
      <c r="D26" s="196" t="s">
        <v>108</v>
      </c>
      <c r="E26" s="124">
        <v>0.125</v>
      </c>
      <c r="F26" s="125">
        <v>3.75</v>
      </c>
      <c r="G26" s="126">
        <v>3.5</v>
      </c>
      <c r="H26" s="127">
        <f>G26-F26</f>
        <v>-0.25</v>
      </c>
      <c r="I26" s="126"/>
      <c r="J26" s="126">
        <v>3.5</v>
      </c>
      <c r="K26" s="127">
        <f t="shared" si="3"/>
        <v>-0.25</v>
      </c>
      <c r="L26" s="125"/>
      <c r="M26" s="126">
        <v>4</v>
      </c>
      <c r="N26" s="127">
        <f t="shared" ref="N26:N27" si="12">M26-F26</f>
        <v>0.25</v>
      </c>
      <c r="O26" s="128" t="s">
        <v>46</v>
      </c>
      <c r="P26" s="57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58" customFormat="1" ht="25" customHeight="1" x14ac:dyDescent="0.5">
      <c r="A27" s="123">
        <v>19</v>
      </c>
      <c r="B27" s="147" t="s">
        <v>16</v>
      </c>
      <c r="C27" s="148"/>
      <c r="D27" s="196" t="s">
        <v>109</v>
      </c>
      <c r="E27" s="124">
        <v>0.125</v>
      </c>
      <c r="F27" s="125">
        <v>0.5</v>
      </c>
      <c r="G27" s="126">
        <v>0</v>
      </c>
      <c r="H27" s="127">
        <f>G27-F27</f>
        <v>-0.5</v>
      </c>
      <c r="I27" s="126"/>
      <c r="J27" s="126">
        <v>0</v>
      </c>
      <c r="K27" s="127">
        <f t="shared" si="3"/>
        <v>-0.5</v>
      </c>
      <c r="L27" s="125"/>
      <c r="M27" s="126">
        <v>0</v>
      </c>
      <c r="N27" s="127">
        <f t="shared" si="12"/>
        <v>-0.5</v>
      </c>
      <c r="O27" s="131" t="s">
        <v>46</v>
      </c>
      <c r="P27" s="57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58" customFormat="1" ht="25" customHeight="1" x14ac:dyDescent="0.5">
      <c r="A28" s="44">
        <v>22</v>
      </c>
      <c r="B28" s="143" t="s">
        <v>58</v>
      </c>
      <c r="C28" s="143"/>
      <c r="D28" s="191" t="s">
        <v>110</v>
      </c>
      <c r="E28" s="59">
        <v>0.25</v>
      </c>
      <c r="F28" s="76">
        <v>9.75</v>
      </c>
      <c r="G28" s="60">
        <v>9.75</v>
      </c>
      <c r="H28" s="61">
        <f t="shared" ref="H28" si="13">G28-F28</f>
        <v>0</v>
      </c>
      <c r="I28" s="100">
        <v>9.5</v>
      </c>
      <c r="J28" s="103">
        <v>9.25</v>
      </c>
      <c r="K28" s="61">
        <f t="shared" ref="K28:K30" si="14">J28-I28</f>
        <v>-0.25</v>
      </c>
      <c r="L28" s="100">
        <v>8.5</v>
      </c>
      <c r="M28" s="112">
        <v>8.625</v>
      </c>
      <c r="N28" s="61">
        <f t="shared" ref="N28:N31" si="15">M28-L28</f>
        <v>0.125</v>
      </c>
      <c r="O28" s="62"/>
      <c r="P28" s="5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58" customFormat="1" ht="25" customHeight="1" x14ac:dyDescent="0.5">
      <c r="A29" s="44">
        <v>23</v>
      </c>
      <c r="B29" s="143" t="s">
        <v>60</v>
      </c>
      <c r="C29" s="143"/>
      <c r="D29" s="191" t="s">
        <v>111</v>
      </c>
      <c r="E29" s="59">
        <v>0.25</v>
      </c>
      <c r="F29" s="76">
        <v>7</v>
      </c>
      <c r="G29" s="60">
        <v>7</v>
      </c>
      <c r="H29" s="61">
        <f t="shared" ref="H29" si="16">G29-F29</f>
        <v>0</v>
      </c>
      <c r="I29" s="100">
        <v>7.25</v>
      </c>
      <c r="J29" s="103">
        <v>7.25</v>
      </c>
      <c r="K29" s="61">
        <f t="shared" si="14"/>
        <v>0</v>
      </c>
      <c r="L29" s="100">
        <v>6.75</v>
      </c>
      <c r="M29" s="112">
        <v>6.75</v>
      </c>
      <c r="N29" s="61">
        <f t="shared" si="15"/>
        <v>0</v>
      </c>
      <c r="O29" s="62"/>
      <c r="P29" s="5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58" customFormat="1" ht="25" customHeight="1" x14ac:dyDescent="0.5">
      <c r="A30" s="44">
        <v>24</v>
      </c>
      <c r="B30" s="143" t="s">
        <v>59</v>
      </c>
      <c r="C30" s="143"/>
      <c r="D30" s="191" t="s">
        <v>112</v>
      </c>
      <c r="E30" s="59">
        <v>0.25</v>
      </c>
      <c r="F30" s="76">
        <v>5</v>
      </c>
      <c r="G30" s="60">
        <v>4.75</v>
      </c>
      <c r="H30" s="61">
        <f t="shared" ref="H30:H31" si="17">G30-F30</f>
        <v>-0.25</v>
      </c>
      <c r="I30" s="100">
        <v>5.75</v>
      </c>
      <c r="J30" s="103">
        <v>5.25</v>
      </c>
      <c r="K30" s="61">
        <f t="shared" si="14"/>
        <v>-0.5</v>
      </c>
      <c r="L30" s="100">
        <v>5.5</v>
      </c>
      <c r="M30" s="112">
        <v>5.5</v>
      </c>
      <c r="N30" s="61">
        <f t="shared" si="15"/>
        <v>0</v>
      </c>
      <c r="O30" s="62"/>
      <c r="P30" s="5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58" customFormat="1" ht="25" customHeight="1" x14ac:dyDescent="0.5">
      <c r="A31" s="44">
        <v>25</v>
      </c>
      <c r="B31" s="81" t="s">
        <v>63</v>
      </c>
      <c r="C31" s="81"/>
      <c r="D31" s="190" t="s">
        <v>113</v>
      </c>
      <c r="E31" s="59">
        <v>0.75</v>
      </c>
      <c r="F31" s="76">
        <v>24</v>
      </c>
      <c r="G31" s="60">
        <v>24</v>
      </c>
      <c r="H31" s="61">
        <f t="shared" si="17"/>
        <v>0</v>
      </c>
      <c r="I31" s="99"/>
      <c r="J31" s="103">
        <v>24.5</v>
      </c>
      <c r="K31" s="61">
        <f t="shared" ref="K31:K34" si="18">J31-F31</f>
        <v>0.5</v>
      </c>
      <c r="L31" s="100">
        <v>22</v>
      </c>
      <c r="M31" s="112">
        <v>22</v>
      </c>
      <c r="N31" s="61">
        <f t="shared" si="15"/>
        <v>0</v>
      </c>
      <c r="O31" s="62"/>
      <c r="P31" s="5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58" customFormat="1" ht="25" customHeight="1" x14ac:dyDescent="0.5">
      <c r="A32" s="44">
        <v>26</v>
      </c>
      <c r="B32" s="81" t="s">
        <v>67</v>
      </c>
      <c r="C32" s="81"/>
      <c r="D32" s="190" t="s">
        <v>114</v>
      </c>
      <c r="E32" s="59">
        <v>0.5</v>
      </c>
      <c r="F32" s="76">
        <v>46</v>
      </c>
      <c r="G32" s="60">
        <v>45</v>
      </c>
      <c r="H32" s="61">
        <f t="shared" ref="H32:H34" si="19">G32-F32</f>
        <v>-1</v>
      </c>
      <c r="I32" s="99"/>
      <c r="J32" s="103">
        <v>44</v>
      </c>
      <c r="K32" s="61">
        <f t="shared" si="18"/>
        <v>-2</v>
      </c>
      <c r="L32" s="100"/>
      <c r="M32" s="112">
        <v>46</v>
      </c>
      <c r="N32" s="61">
        <f>M32-F32</f>
        <v>0</v>
      </c>
      <c r="O32" s="62"/>
      <c r="P32" s="5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32" s="58" customFormat="1" ht="25" customHeight="1" x14ac:dyDescent="0.5">
      <c r="A33" s="44">
        <v>27</v>
      </c>
      <c r="B33" s="81" t="s">
        <v>69</v>
      </c>
      <c r="C33" s="81"/>
      <c r="D33" s="190" t="s">
        <v>115</v>
      </c>
      <c r="E33" s="59">
        <v>0.75</v>
      </c>
      <c r="F33" s="76">
        <v>20.5</v>
      </c>
      <c r="G33" s="60">
        <v>23</v>
      </c>
      <c r="H33" s="61">
        <f t="shared" si="19"/>
        <v>2.5</v>
      </c>
      <c r="I33" s="99"/>
      <c r="J33" s="103">
        <v>22</v>
      </c>
      <c r="K33" s="61">
        <f t="shared" si="18"/>
        <v>1.5</v>
      </c>
      <c r="L33" s="100">
        <v>22.5</v>
      </c>
      <c r="M33" s="112">
        <v>22.625</v>
      </c>
      <c r="N33" s="61">
        <f>M33-L33</f>
        <v>0.125</v>
      </c>
      <c r="O33" s="62"/>
      <c r="P33" s="57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32" s="58" customFormat="1" ht="42" x14ac:dyDescent="0.5">
      <c r="A34" s="44">
        <v>28</v>
      </c>
      <c r="B34" s="135" t="s">
        <v>78</v>
      </c>
      <c r="C34" s="135"/>
      <c r="D34" s="195" t="s">
        <v>116</v>
      </c>
      <c r="E34" s="59">
        <v>0.125</v>
      </c>
      <c r="F34" s="76">
        <v>0.625</v>
      </c>
      <c r="G34" s="60">
        <v>0.625</v>
      </c>
      <c r="H34" s="61">
        <f t="shared" si="19"/>
        <v>0</v>
      </c>
      <c r="I34" s="99"/>
      <c r="J34" s="106"/>
      <c r="K34" s="61">
        <f t="shared" si="18"/>
        <v>-0.625</v>
      </c>
      <c r="L34" s="107"/>
      <c r="M34" s="113">
        <v>0.625</v>
      </c>
      <c r="N34" s="61">
        <f>M34-F34</f>
        <v>0</v>
      </c>
      <c r="O34" s="62"/>
      <c r="P34" s="57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32" s="58" customFormat="1" ht="19" customHeight="1" x14ac:dyDescent="0.5">
      <c r="A35" s="6"/>
      <c r="B35" s="83" t="s">
        <v>74</v>
      </c>
      <c r="C35" s="6"/>
      <c r="D35" s="6"/>
      <c r="E35" s="92"/>
      <c r="F35" s="93"/>
      <c r="G35" s="92"/>
      <c r="H35" s="92"/>
      <c r="I35" s="92"/>
      <c r="J35" s="92"/>
      <c r="K35" s="92"/>
      <c r="L35" s="92"/>
      <c r="M35" s="92"/>
      <c r="N35" s="92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32" s="58" customFormat="1" ht="19" customHeight="1" x14ac:dyDescent="0.5">
      <c r="A36" s="6">
        <v>1</v>
      </c>
      <c r="B36" s="91" t="s">
        <v>34</v>
      </c>
      <c r="C36" s="6"/>
      <c r="D36" s="6"/>
      <c r="E36" s="92"/>
      <c r="F36" s="93"/>
      <c r="G36" s="92"/>
      <c r="H36" s="92"/>
      <c r="I36" s="92"/>
      <c r="J36" s="92"/>
      <c r="K36" s="92"/>
      <c r="L36" s="92"/>
      <c r="M36" s="92"/>
      <c r="N36" s="9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32" s="58" customFormat="1" ht="19" customHeight="1" x14ac:dyDescent="0.5">
      <c r="A37" s="6"/>
      <c r="B37" s="91" t="s">
        <v>79</v>
      </c>
      <c r="C37" s="6"/>
      <c r="D37" s="6"/>
      <c r="E37" s="92"/>
      <c r="F37" s="93"/>
      <c r="G37" s="92"/>
      <c r="H37" s="92"/>
      <c r="I37" s="92"/>
      <c r="J37" s="92"/>
      <c r="K37" s="92"/>
      <c r="L37" s="92"/>
      <c r="M37" s="92"/>
      <c r="N37" s="9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32" s="58" customFormat="1" ht="19" customHeight="1" x14ac:dyDescent="0.5">
      <c r="A38" s="6">
        <v>2</v>
      </c>
      <c r="B38" s="91" t="s">
        <v>76</v>
      </c>
      <c r="C38" s="6"/>
      <c r="D38" s="6"/>
      <c r="E38" s="92"/>
      <c r="F38" s="93"/>
      <c r="G38" s="92"/>
      <c r="H38" s="92"/>
      <c r="I38" s="92"/>
      <c r="J38" s="92"/>
      <c r="K38" s="92"/>
      <c r="L38" s="92"/>
      <c r="M38" s="92"/>
      <c r="N38" s="92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2" s="58" customFormat="1" ht="19" customHeight="1" x14ac:dyDescent="0.5">
      <c r="A39" s="6">
        <v>3</v>
      </c>
      <c r="B39" s="96" t="s">
        <v>43</v>
      </c>
      <c r="C39" s="6"/>
      <c r="D39" s="6"/>
      <c r="E39" s="92"/>
      <c r="F39" s="93"/>
      <c r="G39" s="92"/>
      <c r="H39" s="92"/>
      <c r="I39" s="92"/>
      <c r="J39" s="8"/>
      <c r="K39" s="8"/>
      <c r="L39" s="8"/>
      <c r="M39" s="8"/>
      <c r="N39" s="8"/>
      <c r="O39" s="92"/>
      <c r="P39" s="92"/>
      <c r="Q39" s="9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58" customFormat="1" ht="19" customHeight="1" x14ac:dyDescent="0.5">
      <c r="A40" s="6">
        <v>4</v>
      </c>
      <c r="B40" s="91" t="s">
        <v>75</v>
      </c>
      <c r="C40" s="6"/>
      <c r="D40" s="6"/>
      <c r="E40" s="92"/>
      <c r="F40" s="93"/>
      <c r="G40" s="92"/>
      <c r="H40" s="92"/>
      <c r="I40" s="92"/>
      <c r="J40" s="8"/>
      <c r="K40" s="8"/>
      <c r="L40" s="8"/>
      <c r="M40" s="8"/>
      <c r="N40" s="8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32" s="58" customFormat="1" ht="19" customHeight="1" x14ac:dyDescent="0.5">
      <c r="A41" s="6"/>
      <c r="B41" s="134" t="s">
        <v>82</v>
      </c>
      <c r="C41" s="134"/>
      <c r="D41" s="134"/>
      <c r="E41" s="134"/>
      <c r="F41" s="134"/>
      <c r="G41" s="134"/>
      <c r="H41" s="134"/>
      <c r="I41" s="134"/>
      <c r="J41" s="13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32" s="58" customFormat="1" ht="19" customHeight="1" x14ac:dyDescent="0.5">
      <c r="A42" s="6">
        <v>1</v>
      </c>
      <c r="B42" s="91" t="s">
        <v>83</v>
      </c>
      <c r="C42" s="6"/>
      <c r="D42" s="6"/>
      <c r="E42" s="92"/>
      <c r="F42" s="108"/>
      <c r="G42" s="92"/>
      <c r="H42" s="109"/>
      <c r="I42" s="9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32" s="58" customFormat="1" ht="19" customHeight="1" x14ac:dyDescent="0.5">
      <c r="A43" s="6">
        <v>2</v>
      </c>
      <c r="B43" s="91" t="s">
        <v>86</v>
      </c>
      <c r="C43" s="6"/>
      <c r="D43" s="6"/>
      <c r="E43" s="92"/>
      <c r="F43" s="108"/>
      <c r="G43" s="92"/>
      <c r="H43" s="109"/>
      <c r="I43" s="9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32" s="58" customFormat="1" ht="19" customHeight="1" x14ac:dyDescent="0.5">
      <c r="A44" s="6">
        <v>3</v>
      </c>
      <c r="B44" s="91" t="s">
        <v>84</v>
      </c>
      <c r="C44" s="6"/>
      <c r="D44" s="6"/>
      <c r="E44" s="92"/>
      <c r="F44" s="108"/>
      <c r="G44" s="92"/>
      <c r="H44" s="109"/>
      <c r="I44" s="9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32" s="58" customFormat="1" ht="19" customHeight="1" x14ac:dyDescent="0.5">
      <c r="A45" s="6">
        <v>4</v>
      </c>
      <c r="B45" s="91" t="s">
        <v>85</v>
      </c>
      <c r="C45" s="6"/>
      <c r="D45" s="6"/>
      <c r="E45" s="92"/>
      <c r="F45" s="108"/>
      <c r="G45" s="92"/>
      <c r="H45" s="109"/>
      <c r="I45" s="9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32" ht="19" customHeight="1" x14ac:dyDescent="0.35">
      <c r="A46" s="5"/>
      <c r="B46" s="83" t="s">
        <v>87</v>
      </c>
      <c r="C46" s="5"/>
      <c r="D46" s="5"/>
      <c r="E46" s="8"/>
      <c r="F46" s="11"/>
      <c r="G46" s="8"/>
      <c r="H46" s="8"/>
      <c r="I46" s="8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32" ht="29" customHeight="1" x14ac:dyDescent="0.35">
      <c r="A47" s="5">
        <v>1</v>
      </c>
      <c r="B47" s="91" t="s">
        <v>83</v>
      </c>
      <c r="C47" s="5"/>
      <c r="D47" s="197" t="s">
        <v>117</v>
      </c>
      <c r="E47" s="8"/>
      <c r="F47" s="11"/>
      <c r="G47" s="8"/>
      <c r="H47" s="8"/>
      <c r="I47" s="8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2" ht="19" customHeight="1" x14ac:dyDescent="0.35">
      <c r="A48" s="5">
        <v>2</v>
      </c>
      <c r="B48" s="91" t="s">
        <v>84</v>
      </c>
      <c r="C48" s="5"/>
      <c r="D48" s="5"/>
      <c r="E48" s="8"/>
      <c r="F48" s="11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9" ht="19" customHeight="1" x14ac:dyDescent="0.35">
      <c r="A49" s="5">
        <v>3</v>
      </c>
      <c r="B49" s="91" t="s">
        <v>88</v>
      </c>
      <c r="C49" s="5"/>
      <c r="D49" s="5"/>
      <c r="E49" s="8"/>
      <c r="F49" s="11"/>
      <c r="G49" s="8"/>
      <c r="H49" s="8"/>
      <c r="I49" s="8"/>
      <c r="J49" s="8"/>
      <c r="K49" s="8"/>
      <c r="L49" s="8"/>
      <c r="M49" s="8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9" s="58" customFormat="1" ht="19" customHeight="1" x14ac:dyDescent="0.5">
      <c r="A50" s="6"/>
      <c r="B50" s="94"/>
      <c r="C50" s="6"/>
      <c r="D50" s="6"/>
      <c r="E50" s="92"/>
      <c r="F50" s="93"/>
      <c r="G50" s="92"/>
      <c r="H50" s="92"/>
      <c r="I50" s="92"/>
      <c r="J50" s="8"/>
      <c r="K50" s="8"/>
      <c r="L50" s="8"/>
      <c r="M50" s="8"/>
      <c r="N50" s="8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9" s="58" customFormat="1" ht="19" customHeight="1" x14ac:dyDescent="0.5">
      <c r="A51" s="6"/>
      <c r="B51" s="94"/>
      <c r="C51" s="6"/>
      <c r="D51" s="6"/>
      <c r="E51" s="92"/>
      <c r="F51" s="93"/>
      <c r="G51" s="92"/>
      <c r="H51" s="92"/>
      <c r="I51" s="92"/>
      <c r="J51" s="8"/>
      <c r="K51" s="8"/>
      <c r="L51" s="8"/>
      <c r="M51" s="8"/>
      <c r="N51" s="8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9" ht="19" customHeight="1" x14ac:dyDescent="0.35">
      <c r="A52" s="5"/>
      <c r="B52" s="94"/>
      <c r="C52" s="5"/>
      <c r="D52" s="5"/>
      <c r="E52" s="8"/>
      <c r="F52" s="11"/>
      <c r="G52" s="8"/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9" ht="19" customHeight="1" x14ac:dyDescent="0.35">
      <c r="A53" s="5"/>
      <c r="B53" s="94"/>
      <c r="C53" s="5"/>
      <c r="D53" s="5"/>
      <c r="E53" s="8"/>
      <c r="F53" s="11"/>
      <c r="G53" s="8"/>
      <c r="H53" s="8"/>
      <c r="I53" s="8"/>
      <c r="J53" s="8"/>
      <c r="K53" s="8"/>
      <c r="L53" s="8"/>
      <c r="M53" s="8"/>
      <c r="N53" s="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9" customHeight="1" x14ac:dyDescent="0.35">
      <c r="A54" s="5"/>
      <c r="B54" s="28"/>
      <c r="C54" s="5"/>
      <c r="D54" s="5"/>
      <c r="E54" s="8"/>
      <c r="F54" s="11"/>
      <c r="G54" s="8"/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9" customHeight="1" x14ac:dyDescent="0.35">
      <c r="A55" s="5"/>
      <c r="B55" s="28"/>
      <c r="C55" s="5"/>
      <c r="D55" s="5"/>
      <c r="E55" s="8"/>
      <c r="F55" s="11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8"/>
      <c r="N59" s="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8"/>
      <c r="N60" s="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8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8"/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8"/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8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8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8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8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8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8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8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8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8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8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8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8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8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8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8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8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8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8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8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8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8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8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8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8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8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8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8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8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8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8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8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8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8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8"/>
      <c r="N97" s="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8"/>
      <c r="N98" s="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8"/>
      <c r="N99" s="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8"/>
      <c r="N223" s="8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8"/>
      <c r="N224" s="8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8"/>
      <c r="N225" s="8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8"/>
      <c r="N226" s="8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8"/>
      <c r="N227" s="8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8"/>
      <c r="N228" s="8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8"/>
      <c r="N229" s="8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8"/>
      <c r="N230" s="8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8"/>
      <c r="N231" s="8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8"/>
      <c r="N232" s="8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8"/>
      <c r="N233" s="8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8"/>
      <c r="N234" s="8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8"/>
      <c r="N235" s="8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8"/>
      <c r="N236" s="8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8"/>
      <c r="N237" s="8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8"/>
      <c r="N238" s="8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8"/>
      <c r="N239" s="8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8"/>
      <c r="N240" s="8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8"/>
      <c r="N241" s="8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8"/>
      <c r="N242" s="8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8"/>
      <c r="N243" s="8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8"/>
      <c r="N244" s="8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8"/>
      <c r="N245" s="8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8"/>
      <c r="N246" s="8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8"/>
      <c r="N247" s="8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8"/>
      <c r="N248" s="8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8"/>
      <c r="N249" s="8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8"/>
      <c r="N250" s="8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8"/>
      <c r="N251" s="8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8"/>
      <c r="N252" s="8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8"/>
      <c r="N253" s="8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8"/>
      <c r="N254" s="8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8"/>
      <c r="N255" s="8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8"/>
      <c r="N256" s="8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8"/>
      <c r="N257" s="8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8"/>
      <c r="N258" s="8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8"/>
      <c r="N259" s="8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8"/>
      <c r="N260" s="8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8"/>
      <c r="N261" s="8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8"/>
      <c r="N262" s="8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8"/>
      <c r="N263" s="8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8"/>
      <c r="N264" s="8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8"/>
      <c r="N265" s="8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8"/>
      <c r="N266" s="8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8"/>
      <c r="N267" s="8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8"/>
      <c r="N268" s="8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8"/>
      <c r="N269" s="8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8"/>
      <c r="N270" s="8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8"/>
      <c r="N271" s="8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8"/>
      <c r="N272" s="8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8"/>
      <c r="N273" s="8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8"/>
      <c r="N274" s="8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8"/>
      <c r="N275" s="8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8"/>
      <c r="N276" s="8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8"/>
      <c r="N277" s="8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8"/>
      <c r="N278" s="8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8"/>
      <c r="N279" s="8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8"/>
      <c r="N280" s="8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8"/>
      <c r="N281" s="8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8"/>
      <c r="N282" s="8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8"/>
      <c r="N283" s="8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8"/>
      <c r="N284" s="8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8"/>
      <c r="N285" s="8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8"/>
      <c r="N286" s="8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8"/>
      <c r="N287" s="8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8"/>
      <c r="N288" s="8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8"/>
      <c r="N289" s="8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8"/>
      <c r="N290" s="8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8"/>
      <c r="N291" s="8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8"/>
      <c r="N292" s="8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8"/>
      <c r="N293" s="8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8"/>
      <c r="N294" s="8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8"/>
      <c r="N295" s="8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8"/>
      <c r="N296" s="8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8"/>
      <c r="N297" s="8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8"/>
      <c r="N298" s="8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8"/>
      <c r="N299" s="8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8"/>
      <c r="N300" s="8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8"/>
      <c r="N301" s="8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8"/>
      <c r="N302" s="8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8"/>
      <c r="N303" s="8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8"/>
      <c r="N304" s="8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8"/>
      <c r="N305" s="8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8"/>
      <c r="N306" s="8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8"/>
      <c r="N307" s="8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8"/>
      <c r="N308" s="8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8"/>
      <c r="N309" s="8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8"/>
      <c r="N310" s="8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8"/>
      <c r="N311" s="8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8"/>
      <c r="N312" s="8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8"/>
      <c r="N313" s="8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8"/>
      <c r="N314" s="8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8"/>
      <c r="N315" s="8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8"/>
      <c r="N316" s="8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8"/>
      <c r="N317" s="8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8"/>
      <c r="N318" s="8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8"/>
      <c r="N319" s="8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8"/>
      <c r="N320" s="8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8"/>
      <c r="N321" s="8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8"/>
      <c r="N322" s="8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8"/>
      <c r="N323" s="8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8"/>
      <c r="N324" s="8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8"/>
      <c r="N325" s="8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8"/>
      <c r="N326" s="8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8"/>
      <c r="N327" s="8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8"/>
      <c r="N328" s="8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8"/>
      <c r="N329" s="8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8"/>
      <c r="N330" s="8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8"/>
      <c r="N331" s="8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8"/>
      <c r="N332" s="8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8"/>
      <c r="N333" s="8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8"/>
      <c r="N334" s="8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8"/>
      <c r="N335" s="8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8"/>
      <c r="N336" s="8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8"/>
      <c r="N337" s="8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8"/>
      <c r="N338" s="8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8"/>
      <c r="N339" s="8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8"/>
      <c r="N340" s="8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8"/>
      <c r="N341" s="8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8"/>
      <c r="N342" s="8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8"/>
      <c r="N343" s="8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8"/>
      <c r="N344" s="8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8"/>
      <c r="N345" s="8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8"/>
      <c r="N346" s="8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8"/>
      <c r="N347" s="8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8"/>
      <c r="N348" s="8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8"/>
      <c r="N349" s="8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8"/>
      <c r="N350" s="8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8"/>
      <c r="N351" s="8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8"/>
      <c r="N352" s="8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8"/>
      <c r="N353" s="8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8"/>
      <c r="N354" s="8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8"/>
      <c r="N355" s="8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8"/>
      <c r="N356" s="8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8"/>
      <c r="N357" s="8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8"/>
      <c r="N358" s="8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8"/>
      <c r="N359" s="8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8"/>
      <c r="N360" s="8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8"/>
      <c r="N361" s="8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8"/>
      <c r="N362" s="8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8"/>
      <c r="N363" s="8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8"/>
      <c r="N364" s="8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8"/>
      <c r="N365" s="8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8"/>
      <c r="N366" s="8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8"/>
      <c r="N367" s="8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8"/>
      <c r="N368" s="8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8"/>
      <c r="N369" s="8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8"/>
      <c r="N370" s="8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8"/>
      <c r="N371" s="8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8"/>
      <c r="N372" s="8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8"/>
      <c r="N373" s="8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8"/>
      <c r="N374" s="8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8"/>
      <c r="N375" s="8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8"/>
      <c r="N376" s="8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8"/>
      <c r="N377" s="8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8"/>
      <c r="N378" s="8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8"/>
      <c r="N379" s="8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8"/>
      <c r="N380" s="8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8"/>
      <c r="N381" s="8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8"/>
      <c r="N382" s="8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8"/>
      <c r="N383" s="8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8"/>
      <c r="N384" s="8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8"/>
      <c r="N385" s="8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8"/>
      <c r="N386" s="8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8"/>
      <c r="N387" s="8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8"/>
      <c r="N388" s="8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8"/>
      <c r="N389" s="8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8"/>
      <c r="N390" s="8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8"/>
      <c r="N391" s="8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8"/>
      <c r="N392" s="8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8"/>
      <c r="N393" s="8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8"/>
      <c r="N394" s="8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8"/>
      <c r="N395" s="8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8"/>
      <c r="N396" s="8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8"/>
      <c r="N397" s="8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8"/>
      <c r="N398" s="8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8"/>
      <c r="N399" s="8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8"/>
      <c r="N400" s="8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8"/>
      <c r="N401" s="8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8"/>
      <c r="N402" s="8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8"/>
      <c r="N403" s="8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8"/>
      <c r="N404" s="8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8"/>
      <c r="N405" s="8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8"/>
      <c r="N406" s="8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8"/>
      <c r="N407" s="8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8"/>
      <c r="N408" s="8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8"/>
      <c r="N409" s="8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8"/>
      <c r="N410" s="8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8"/>
      <c r="N411" s="8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8"/>
      <c r="N412" s="8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8"/>
      <c r="N413" s="8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8"/>
      <c r="N414" s="8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8"/>
      <c r="N415" s="8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8"/>
      <c r="N416" s="8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8"/>
      <c r="N417" s="8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8"/>
      <c r="N418" s="8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8"/>
      <c r="N419" s="8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8"/>
      <c r="N420" s="8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8"/>
      <c r="N421" s="8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8"/>
      <c r="N422" s="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8"/>
      <c r="N423" s="8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8"/>
      <c r="N424" s="8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8"/>
      <c r="N425" s="8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8"/>
      <c r="N426" s="8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8"/>
      <c r="N427" s="8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8"/>
      <c r="N428" s="8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8"/>
      <c r="N429" s="8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8"/>
      <c r="N430" s="8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8"/>
      <c r="N431" s="8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8"/>
      <c r="N432" s="8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8"/>
      <c r="N433" s="8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8"/>
      <c r="N434" s="8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8"/>
      <c r="N435" s="8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8"/>
      <c r="N436" s="8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8"/>
      <c r="N437" s="8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8"/>
      <c r="N438" s="8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8"/>
      <c r="N439" s="8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8"/>
      <c r="N440" s="8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8"/>
      <c r="N441" s="8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8"/>
      <c r="N442" s="8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8"/>
      <c r="N443" s="8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8"/>
      <c r="N444" s="8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8"/>
      <c r="N445" s="8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8"/>
      <c r="N446" s="8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8"/>
      <c r="N447" s="8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8"/>
      <c r="N448" s="8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8"/>
      <c r="N449" s="8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8"/>
      <c r="N450" s="8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8"/>
      <c r="N451" s="8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8"/>
      <c r="N452" s="8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8"/>
      <c r="N453" s="8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8"/>
      <c r="N454" s="8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8"/>
      <c r="N455" s="8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8"/>
      <c r="N456" s="8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8"/>
      <c r="N457" s="8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8"/>
      <c r="N458" s="8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8"/>
      <c r="N459" s="8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8"/>
      <c r="N460" s="8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8"/>
      <c r="N461" s="8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8"/>
      <c r="N462" s="8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8"/>
      <c r="N463" s="8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8"/>
      <c r="N464" s="8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8"/>
      <c r="N465" s="8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8"/>
      <c r="N466" s="8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8"/>
      <c r="N467" s="8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8"/>
      <c r="N468" s="8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8"/>
      <c r="N469" s="8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8"/>
      <c r="N470" s="8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8"/>
      <c r="N471" s="8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8"/>
      <c r="N472" s="8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8"/>
      <c r="N473" s="8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8"/>
      <c r="N474" s="8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8"/>
      <c r="N475" s="8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8"/>
      <c r="N476" s="8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8"/>
      <c r="N477" s="8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8"/>
      <c r="N478" s="8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8"/>
      <c r="N479" s="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8"/>
      <c r="N480" s="8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8"/>
      <c r="N481" s="8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8"/>
      <c r="N482" s="8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8"/>
      <c r="N483" s="8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8"/>
      <c r="N484" s="8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8"/>
      <c r="N485" s="8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8"/>
      <c r="N486" s="8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8"/>
      <c r="N487" s="8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8"/>
      <c r="N488" s="8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8"/>
      <c r="N489" s="8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8"/>
      <c r="N490" s="8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8"/>
      <c r="N491" s="8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8"/>
      <c r="N492" s="8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8"/>
      <c r="N493" s="8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8"/>
      <c r="N494" s="8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8"/>
      <c r="N495" s="8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8"/>
      <c r="N496" s="8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8"/>
      <c r="N497" s="8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8"/>
      <c r="N498" s="8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8"/>
      <c r="N499" s="8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8"/>
      <c r="N500" s="8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8"/>
      <c r="N501" s="8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8"/>
      <c r="N502" s="8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8"/>
      <c r="N503" s="8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8"/>
      <c r="N504" s="8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8"/>
      <c r="N505" s="8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8"/>
      <c r="N506" s="8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8"/>
      <c r="N507" s="8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8"/>
      <c r="N508" s="8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8"/>
      <c r="N509" s="8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8"/>
      <c r="N510" s="8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8"/>
      <c r="N511" s="8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8"/>
      <c r="N512" s="8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8"/>
      <c r="N513" s="8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8"/>
      <c r="N514" s="8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8"/>
      <c r="N515" s="8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8"/>
      <c r="N516" s="8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8"/>
      <c r="N517" s="8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8"/>
      <c r="N518" s="8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8"/>
      <c r="N519" s="8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8"/>
      <c r="N520" s="8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8"/>
      <c r="N521" s="8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8"/>
      <c r="N522" s="8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8"/>
      <c r="N523" s="8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8"/>
      <c r="N524" s="8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8"/>
      <c r="N525" s="8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8"/>
      <c r="N526" s="8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8"/>
      <c r="N527" s="8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8"/>
      <c r="N528" s="8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8"/>
      <c r="N529" s="8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8"/>
      <c r="N530" s="8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8"/>
      <c r="N531" s="8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8"/>
      <c r="N532" s="8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8"/>
      <c r="N533" s="8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8"/>
      <c r="N534" s="8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8"/>
      <c r="N535" s="8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8"/>
      <c r="N536" s="8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8"/>
      <c r="N537" s="8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8"/>
      <c r="N538" s="8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8"/>
      <c r="N539" s="8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8"/>
      <c r="N540" s="8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8"/>
      <c r="N541" s="8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8"/>
      <c r="N542" s="8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8"/>
      <c r="N543" s="8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8"/>
      <c r="N544" s="8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8"/>
      <c r="N545" s="8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8"/>
      <c r="N546" s="8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8"/>
      <c r="N547" s="8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8"/>
      <c r="N548" s="8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8"/>
      <c r="N549" s="8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8"/>
      <c r="N550" s="8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8"/>
      <c r="N551" s="8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8"/>
      <c r="N552" s="8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8"/>
      <c r="N553" s="8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8"/>
      <c r="N554" s="8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8"/>
      <c r="N555" s="8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8"/>
      <c r="N556" s="8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8"/>
      <c r="N557" s="8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8"/>
      <c r="N558" s="8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8"/>
      <c r="N559" s="8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8"/>
      <c r="N560" s="8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8"/>
      <c r="N561" s="8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8"/>
      <c r="N562" s="8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8"/>
      <c r="N563" s="8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8"/>
      <c r="N564" s="8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8"/>
      <c r="N565" s="8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8"/>
      <c r="N566" s="8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8"/>
      <c r="N567" s="8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8"/>
      <c r="N568" s="8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8"/>
      <c r="N569" s="8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8"/>
      <c r="N570" s="8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8"/>
      <c r="N571" s="8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8"/>
      <c r="N572" s="8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8"/>
      <c r="N573" s="8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8"/>
      <c r="N574" s="8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8"/>
      <c r="N575" s="8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8"/>
      <c r="N576" s="8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8"/>
      <c r="N577" s="8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8"/>
      <c r="N578" s="8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8"/>
      <c r="N579" s="8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8"/>
      <c r="N580" s="8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8"/>
      <c r="N581" s="8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8"/>
      <c r="N582" s="8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8"/>
      <c r="N583" s="8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8"/>
      <c r="N584" s="8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8"/>
      <c r="N585" s="8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8"/>
      <c r="N586" s="8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8"/>
      <c r="N587" s="8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8"/>
      <c r="N588" s="8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8"/>
      <c r="N589" s="8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8"/>
      <c r="N590" s="8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8"/>
      <c r="N591" s="8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8"/>
      <c r="N592" s="8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8"/>
      <c r="N593" s="8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8"/>
      <c r="N594" s="8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8"/>
      <c r="N595" s="8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8"/>
      <c r="N596" s="8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8"/>
      <c r="N597" s="8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8"/>
      <c r="N598" s="8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8"/>
      <c r="N599" s="8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8"/>
      <c r="N600" s="8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8"/>
      <c r="N601" s="8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8"/>
      <c r="N602" s="8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8"/>
      <c r="N603" s="8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8"/>
      <c r="N604" s="8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8"/>
      <c r="N605" s="8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8"/>
      <c r="N606" s="8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8"/>
      <c r="N607" s="8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8"/>
      <c r="N608" s="8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8"/>
      <c r="N609" s="8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8"/>
      <c r="N610" s="8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8"/>
      <c r="N611" s="8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8"/>
      <c r="N612" s="8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8"/>
      <c r="N613" s="8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8"/>
      <c r="N614" s="8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8"/>
      <c r="N615" s="8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8"/>
      <c r="N616" s="8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8"/>
      <c r="N617" s="8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8"/>
      <c r="N618" s="8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8"/>
      <c r="N619" s="8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8"/>
      <c r="N620" s="8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8"/>
      <c r="N621" s="8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8"/>
      <c r="N622" s="8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8"/>
      <c r="N623" s="8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8"/>
      <c r="N624" s="8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8"/>
      <c r="N625" s="8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8"/>
      <c r="N626" s="8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8"/>
      <c r="N627" s="8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8"/>
      <c r="N628" s="8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8"/>
      <c r="N629" s="8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8"/>
      <c r="N630" s="8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8"/>
      <c r="N631" s="8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8"/>
      <c r="N632" s="8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8"/>
      <c r="N633" s="8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8"/>
      <c r="N634" s="8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8"/>
      <c r="N635" s="8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8"/>
      <c r="N636" s="8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8"/>
      <c r="N637" s="8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8"/>
      <c r="N638" s="8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8"/>
      <c r="N639" s="8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8"/>
      <c r="N640" s="8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8"/>
      <c r="N641" s="8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8"/>
      <c r="N642" s="8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8"/>
      <c r="N643" s="8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8"/>
      <c r="N644" s="8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8"/>
      <c r="N645" s="8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8"/>
      <c r="N646" s="8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8"/>
      <c r="N647" s="8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8"/>
      <c r="N648" s="8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8"/>
      <c r="N649" s="8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8"/>
      <c r="N650" s="8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8"/>
      <c r="N651" s="8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8"/>
      <c r="N652" s="8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8"/>
      <c r="N653" s="8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8"/>
      <c r="N654" s="8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8"/>
      <c r="N655" s="8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8"/>
      <c r="N656" s="8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8"/>
      <c r="N657" s="8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8"/>
      <c r="N658" s="8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8"/>
      <c r="N659" s="8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8"/>
      <c r="N660" s="8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8"/>
      <c r="N661" s="8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8"/>
      <c r="N662" s="8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8"/>
      <c r="N663" s="8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8"/>
      <c r="N664" s="8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8"/>
      <c r="N665" s="8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8"/>
      <c r="N666" s="8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8"/>
      <c r="N667" s="8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8"/>
      <c r="N668" s="8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8"/>
      <c r="N669" s="8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8"/>
      <c r="N670" s="8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8"/>
      <c r="N671" s="8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8"/>
      <c r="N672" s="8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8"/>
      <c r="N673" s="8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8"/>
      <c r="N674" s="8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8"/>
      <c r="N675" s="8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8"/>
      <c r="N676" s="8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8"/>
      <c r="N677" s="8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8"/>
      <c r="N678" s="8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8"/>
      <c r="N679" s="8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8"/>
      <c r="N680" s="8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8"/>
      <c r="N681" s="8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8"/>
      <c r="N682" s="8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8"/>
      <c r="N683" s="8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8"/>
      <c r="N684" s="8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8"/>
      <c r="N685" s="8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8"/>
      <c r="N686" s="8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8"/>
      <c r="N687" s="8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8"/>
      <c r="N688" s="8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8"/>
      <c r="N689" s="8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8"/>
      <c r="N690" s="8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8"/>
      <c r="N691" s="8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8"/>
      <c r="N692" s="8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8"/>
      <c r="N693" s="8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8"/>
      <c r="N694" s="8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8"/>
      <c r="N695" s="8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8"/>
      <c r="N696" s="8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8"/>
      <c r="N697" s="8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8"/>
      <c r="N698" s="8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8"/>
      <c r="N699" s="8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8"/>
      <c r="N700" s="8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8"/>
      <c r="N701" s="8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8"/>
      <c r="N702" s="8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8"/>
      <c r="N703" s="8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8"/>
      <c r="N704" s="8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8"/>
      <c r="N705" s="8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8"/>
      <c r="N706" s="8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8"/>
      <c r="N707" s="8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8"/>
      <c r="N708" s="8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8"/>
      <c r="N709" s="8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8"/>
      <c r="N710" s="8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8"/>
      <c r="N711" s="8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8"/>
      <c r="N712" s="8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8"/>
      <c r="N713" s="8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8"/>
      <c r="N714" s="8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8"/>
      <c r="N715" s="8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8"/>
      <c r="N716" s="8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8"/>
      <c r="N717" s="8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8"/>
      <c r="N718" s="8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8"/>
      <c r="N719" s="8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8"/>
      <c r="N720" s="8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8"/>
      <c r="N721" s="8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8"/>
      <c r="N722" s="8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8"/>
      <c r="N723" s="8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8"/>
      <c r="N724" s="8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8"/>
      <c r="N725" s="8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8"/>
      <c r="N726" s="8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8"/>
      <c r="N727" s="8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8"/>
      <c r="N728" s="8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8"/>
      <c r="N729" s="8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8"/>
      <c r="N730" s="8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8"/>
      <c r="N731" s="8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8"/>
      <c r="N732" s="8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8"/>
      <c r="N733" s="8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8"/>
      <c r="N734" s="8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8"/>
      <c r="N735" s="8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8"/>
      <c r="N736" s="8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8"/>
      <c r="N737" s="8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8"/>
      <c r="N738" s="8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8"/>
      <c r="N739" s="8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8"/>
      <c r="N740" s="8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8"/>
      <c r="N741" s="8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8"/>
      <c r="N742" s="8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8"/>
      <c r="N743" s="8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8"/>
      <c r="N744" s="8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8"/>
      <c r="N745" s="8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8"/>
      <c r="N746" s="8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8"/>
      <c r="N747" s="8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8"/>
      <c r="N748" s="8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8"/>
      <c r="N749" s="8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8"/>
      <c r="N750" s="8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8"/>
      <c r="N751" s="8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8"/>
      <c r="N752" s="8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8"/>
      <c r="N753" s="8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8"/>
      <c r="N754" s="8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8"/>
      <c r="N755" s="8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8"/>
      <c r="N756" s="8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8"/>
      <c r="N757" s="8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8"/>
      <c r="N758" s="8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8"/>
      <c r="N759" s="8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8"/>
      <c r="N760" s="8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8"/>
      <c r="N761" s="8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8"/>
      <c r="N762" s="8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8"/>
      <c r="N763" s="8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8"/>
      <c r="N764" s="8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8"/>
      <c r="N765" s="8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8"/>
      <c r="N766" s="8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8"/>
      <c r="N767" s="8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8"/>
      <c r="N768" s="8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8"/>
      <c r="N769" s="8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8"/>
      <c r="N770" s="8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8"/>
      <c r="N771" s="8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8"/>
      <c r="N772" s="8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8"/>
      <c r="N773" s="8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8"/>
      <c r="N774" s="8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8"/>
      <c r="N775" s="8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8"/>
      <c r="N776" s="8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8"/>
      <c r="N777" s="8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8"/>
      <c r="N778" s="8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8"/>
      <c r="N779" s="8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8"/>
      <c r="N780" s="8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8"/>
      <c r="N781" s="8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8"/>
      <c r="N782" s="8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8"/>
      <c r="N783" s="8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8"/>
      <c r="N784" s="8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8"/>
      <c r="N785" s="8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8"/>
      <c r="N786" s="8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8"/>
      <c r="N787" s="8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8"/>
      <c r="N788" s="8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8"/>
      <c r="N789" s="8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8"/>
      <c r="N790" s="8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8"/>
      <c r="N791" s="8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8"/>
      <c r="N792" s="8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8"/>
      <c r="N793" s="8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8"/>
      <c r="N794" s="8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8"/>
      <c r="N795" s="8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8"/>
      <c r="N796" s="8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8"/>
      <c r="N797" s="8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8"/>
      <c r="N798" s="8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8"/>
      <c r="N799" s="8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8"/>
      <c r="N800" s="8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8"/>
      <c r="N801" s="8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8"/>
      <c r="N802" s="8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8"/>
      <c r="N803" s="8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8"/>
      <c r="N804" s="8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8"/>
      <c r="N805" s="8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8"/>
      <c r="N806" s="8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8"/>
      <c r="N807" s="8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8"/>
      <c r="N808" s="8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8"/>
      <c r="N809" s="8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8"/>
      <c r="N810" s="8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8"/>
      <c r="N811" s="8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8"/>
      <c r="N812" s="8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8"/>
      <c r="N813" s="8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8"/>
      <c r="N814" s="8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8"/>
      <c r="N815" s="8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8"/>
      <c r="N816" s="8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8"/>
      <c r="N817" s="8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8"/>
      <c r="N818" s="8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8"/>
      <c r="N819" s="8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8"/>
      <c r="N820" s="8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8"/>
      <c r="N821" s="8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8"/>
      <c r="N822" s="8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8"/>
      <c r="N823" s="8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8"/>
      <c r="N824" s="8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8"/>
      <c r="N825" s="8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8"/>
      <c r="N826" s="8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8"/>
      <c r="N827" s="8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8"/>
      <c r="N828" s="8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8"/>
      <c r="N829" s="8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8"/>
      <c r="N830" s="8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8"/>
      <c r="N831" s="8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8"/>
      <c r="N832" s="8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8"/>
      <c r="N833" s="8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8"/>
      <c r="N834" s="8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8"/>
      <c r="N835" s="8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8"/>
      <c r="N836" s="8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8"/>
      <c r="N837" s="8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</sheetData>
  <mergeCells count="27"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41:J41"/>
    <mergeCell ref="B34:C34"/>
    <mergeCell ref="B7:C7"/>
    <mergeCell ref="B8:C8"/>
    <mergeCell ref="B9:C9"/>
    <mergeCell ref="B21:C21"/>
    <mergeCell ref="B18:C18"/>
    <mergeCell ref="B15:C15"/>
    <mergeCell ref="B10:C10"/>
    <mergeCell ref="B11:C11"/>
    <mergeCell ref="B28:C28"/>
    <mergeCell ref="B29:C29"/>
    <mergeCell ref="B30:C30"/>
    <mergeCell ref="B17:C17"/>
    <mergeCell ref="B19:C19"/>
    <mergeCell ref="B22:C22"/>
  </mergeCells>
  <printOptions horizontalCentered="1"/>
  <pageMargins left="0.2" right="0.2" top="0.5" bottom="0.25" header="0.3" footer="0.3"/>
  <pageSetup scale="3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J17" sqref="J1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1" t="s">
        <v>0</v>
      </c>
      <c r="B1" s="151"/>
      <c r="C1" s="27">
        <f>COMMENTS!C1</f>
        <v>118597</v>
      </c>
      <c r="E1" s="166"/>
      <c r="F1" s="149"/>
      <c r="G1" s="149"/>
      <c r="H1" s="16"/>
    </row>
    <row r="2" spans="1:22" ht="24.75" customHeight="1" thickBot="1" x14ac:dyDescent="0.55000000000000004">
      <c r="A2" s="151" t="s">
        <v>1</v>
      </c>
      <c r="B2" s="151"/>
      <c r="C2" s="1" t="str">
        <f>COMMENTS!C2</f>
        <v>STUSSY EST PRINTED ZIP HOOD</v>
      </c>
      <c r="E2" s="167"/>
      <c r="F2" s="150"/>
      <c r="G2" s="150"/>
      <c r="H2" s="17"/>
    </row>
    <row r="3" spans="1:22" ht="22.75" customHeight="1" thickBot="1" x14ac:dyDescent="0.55000000000000004">
      <c r="A3" s="151" t="s">
        <v>2</v>
      </c>
      <c r="B3" s="15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4" t="str">
        <f>COMMENTS!F4</f>
        <v>DATE: 3/20/2025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8" t="s">
        <v>7</v>
      </c>
      <c r="C6" s="169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7"/>
      <c r="B7" s="158"/>
      <c r="C7" s="158"/>
      <c r="D7" s="158"/>
      <c r="E7" s="158"/>
      <c r="F7" s="158"/>
      <c r="G7" s="158"/>
      <c r="H7" s="15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0"/>
      <c r="B8" s="161"/>
      <c r="C8" s="161"/>
      <c r="D8" s="161"/>
      <c r="E8" s="161"/>
      <c r="F8" s="161"/>
      <c r="G8" s="161"/>
      <c r="H8" s="16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0"/>
      <c r="B9" s="161"/>
      <c r="C9" s="161"/>
      <c r="D9" s="161"/>
      <c r="E9" s="161"/>
      <c r="F9" s="161"/>
      <c r="G9" s="161"/>
      <c r="H9" s="16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0"/>
      <c r="B10" s="161"/>
      <c r="C10" s="161"/>
      <c r="D10" s="161"/>
      <c r="E10" s="161"/>
      <c r="F10" s="161"/>
      <c r="G10" s="161"/>
      <c r="H10" s="16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0"/>
      <c r="B11" s="161"/>
      <c r="C11" s="161"/>
      <c r="D11" s="161"/>
      <c r="E11" s="161"/>
      <c r="F11" s="161"/>
      <c r="G11" s="161"/>
      <c r="H11" s="16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0"/>
      <c r="B12" s="161"/>
      <c r="C12" s="161"/>
      <c r="D12" s="161"/>
      <c r="E12" s="161"/>
      <c r="F12" s="161"/>
      <c r="G12" s="161"/>
      <c r="H12" s="16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0"/>
      <c r="B13" s="161"/>
      <c r="C13" s="161"/>
      <c r="D13" s="161"/>
      <c r="E13" s="161"/>
      <c r="F13" s="161"/>
      <c r="G13" s="161"/>
      <c r="H13" s="16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0"/>
      <c r="B14" s="161"/>
      <c r="C14" s="161"/>
      <c r="D14" s="161"/>
      <c r="E14" s="161"/>
      <c r="F14" s="161"/>
      <c r="G14" s="161"/>
      <c r="H14" s="16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0"/>
      <c r="B15" s="161"/>
      <c r="C15" s="161"/>
      <c r="D15" s="161"/>
      <c r="E15" s="161"/>
      <c r="F15" s="161"/>
      <c r="G15" s="161"/>
      <c r="H15" s="16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0"/>
      <c r="B16" s="161"/>
      <c r="C16" s="161"/>
      <c r="D16" s="161"/>
      <c r="E16" s="161"/>
      <c r="F16" s="161"/>
      <c r="G16" s="161"/>
      <c r="H16" s="16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0"/>
      <c r="B17" s="161"/>
      <c r="C17" s="161"/>
      <c r="D17" s="161"/>
      <c r="E17" s="161"/>
      <c r="F17" s="161"/>
      <c r="G17" s="161"/>
      <c r="H17" s="16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0"/>
      <c r="B18" s="161"/>
      <c r="C18" s="161"/>
      <c r="D18" s="161"/>
      <c r="E18" s="161"/>
      <c r="F18" s="161"/>
      <c r="G18" s="161"/>
      <c r="H18" s="16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0"/>
      <c r="B19" s="161"/>
      <c r="C19" s="161"/>
      <c r="D19" s="161"/>
      <c r="E19" s="161"/>
      <c r="F19" s="161"/>
      <c r="G19" s="161"/>
      <c r="H19" s="16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0"/>
      <c r="B20" s="161"/>
      <c r="C20" s="161"/>
      <c r="D20" s="161"/>
      <c r="E20" s="161"/>
      <c r="F20" s="161"/>
      <c r="G20" s="161"/>
      <c r="H20" s="16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0"/>
      <c r="B21" s="161"/>
      <c r="C21" s="161"/>
      <c r="D21" s="161"/>
      <c r="E21" s="161"/>
      <c r="F21" s="161"/>
      <c r="G21" s="161"/>
      <c r="H21" s="16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0"/>
      <c r="B22" s="161"/>
      <c r="C22" s="161"/>
      <c r="D22" s="161"/>
      <c r="E22" s="161"/>
      <c r="F22" s="161"/>
      <c r="G22" s="161"/>
      <c r="H22" s="16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0"/>
      <c r="B23" s="161"/>
      <c r="C23" s="161"/>
      <c r="D23" s="161"/>
      <c r="E23" s="161"/>
      <c r="F23" s="161"/>
      <c r="G23" s="161"/>
      <c r="H23" s="16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0"/>
      <c r="B24" s="161"/>
      <c r="C24" s="161"/>
      <c r="D24" s="161"/>
      <c r="E24" s="161"/>
      <c r="F24" s="161"/>
      <c r="G24" s="161"/>
      <c r="H24" s="16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0"/>
      <c r="B25" s="161"/>
      <c r="C25" s="161"/>
      <c r="D25" s="161"/>
      <c r="E25" s="161"/>
      <c r="F25" s="161"/>
      <c r="G25" s="161"/>
      <c r="H25" s="16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0"/>
      <c r="B26" s="161"/>
      <c r="C26" s="161"/>
      <c r="D26" s="161"/>
      <c r="E26" s="161"/>
      <c r="F26" s="161"/>
      <c r="G26" s="161"/>
      <c r="H26" s="16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0"/>
      <c r="B27" s="161"/>
      <c r="C27" s="161"/>
      <c r="D27" s="161"/>
      <c r="E27" s="161"/>
      <c r="F27" s="161"/>
      <c r="G27" s="161"/>
      <c r="H27" s="16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0"/>
      <c r="B28" s="161"/>
      <c r="C28" s="161"/>
      <c r="D28" s="161"/>
      <c r="E28" s="161"/>
      <c r="F28" s="161"/>
      <c r="G28" s="161"/>
      <c r="H28" s="16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0"/>
      <c r="B29" s="161"/>
      <c r="C29" s="161"/>
      <c r="D29" s="161"/>
      <c r="E29" s="161"/>
      <c r="F29" s="161"/>
      <c r="G29" s="161"/>
      <c r="H29" s="16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0"/>
      <c r="B30" s="161"/>
      <c r="C30" s="161"/>
      <c r="D30" s="161"/>
      <c r="E30" s="161"/>
      <c r="F30" s="161"/>
      <c r="G30" s="161"/>
      <c r="H30" s="16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0"/>
      <c r="B31" s="161"/>
      <c r="C31" s="161"/>
      <c r="D31" s="161"/>
      <c r="E31" s="161"/>
      <c r="F31" s="161"/>
      <c r="G31" s="161"/>
      <c r="H31" s="16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0"/>
      <c r="B32" s="161"/>
      <c r="C32" s="161"/>
      <c r="D32" s="161"/>
      <c r="E32" s="161"/>
      <c r="F32" s="161"/>
      <c r="G32" s="161"/>
      <c r="H32" s="16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0"/>
      <c r="B33" s="161"/>
      <c r="C33" s="161"/>
      <c r="D33" s="161"/>
      <c r="E33" s="161"/>
      <c r="F33" s="161"/>
      <c r="G33" s="161"/>
      <c r="H33" s="16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0"/>
      <c r="B34" s="161"/>
      <c r="C34" s="161"/>
      <c r="D34" s="161"/>
      <c r="E34" s="161"/>
      <c r="F34" s="161"/>
      <c r="G34" s="161"/>
      <c r="H34" s="16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0"/>
      <c r="B35" s="161"/>
      <c r="C35" s="161"/>
      <c r="D35" s="161"/>
      <c r="E35" s="161"/>
      <c r="F35" s="161"/>
      <c r="G35" s="161"/>
      <c r="H35" s="16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0"/>
      <c r="B36" s="161"/>
      <c r="C36" s="161"/>
      <c r="D36" s="161"/>
      <c r="E36" s="161"/>
      <c r="F36" s="161"/>
      <c r="G36" s="161"/>
      <c r="H36" s="16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0"/>
      <c r="B37" s="161"/>
      <c r="C37" s="161"/>
      <c r="D37" s="161"/>
      <c r="E37" s="161"/>
      <c r="F37" s="161"/>
      <c r="G37" s="161"/>
      <c r="H37" s="16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3"/>
      <c r="B38" s="164"/>
      <c r="C38" s="164"/>
      <c r="D38" s="164"/>
      <c r="E38" s="164"/>
      <c r="F38" s="164"/>
      <c r="G38" s="164"/>
      <c r="H38" s="16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3F02-F008-414D-84D1-E6415D1BABD9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1" t="s">
        <v>0</v>
      </c>
      <c r="B1" s="151"/>
      <c r="C1" s="27">
        <f>COMMENTS!C1</f>
        <v>118597</v>
      </c>
      <c r="E1" s="166"/>
      <c r="F1" s="149"/>
      <c r="G1" s="149"/>
      <c r="H1" s="16"/>
    </row>
    <row r="2" spans="1:22" ht="24.75" customHeight="1" thickBot="1" x14ac:dyDescent="0.55000000000000004">
      <c r="A2" s="151" t="s">
        <v>1</v>
      </c>
      <c r="B2" s="151"/>
      <c r="C2" s="1" t="str">
        <f>COMMENTS!C2</f>
        <v>STUSSY EST PRINTED ZIP HOOD</v>
      </c>
      <c r="E2" s="167"/>
      <c r="F2" s="150"/>
      <c r="G2" s="150"/>
      <c r="H2" s="17"/>
    </row>
    <row r="3" spans="1:22" ht="22.75" customHeight="1" thickBot="1" x14ac:dyDescent="0.55000000000000004">
      <c r="A3" s="151" t="s">
        <v>2</v>
      </c>
      <c r="B3" s="15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4" t="str">
        <f>COMMENTS!F4</f>
        <v>DATE: 3/20/2025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8" t="s">
        <v>7</v>
      </c>
      <c r="C6" s="169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7"/>
      <c r="B7" s="158"/>
      <c r="C7" s="158"/>
      <c r="D7" s="158"/>
      <c r="E7" s="158"/>
      <c r="F7" s="158"/>
      <c r="G7" s="158"/>
      <c r="H7" s="15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0"/>
      <c r="B8" s="161"/>
      <c r="C8" s="161"/>
      <c r="D8" s="161"/>
      <c r="E8" s="161"/>
      <c r="F8" s="161"/>
      <c r="G8" s="161"/>
      <c r="H8" s="16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0"/>
      <c r="B9" s="161"/>
      <c r="C9" s="161"/>
      <c r="D9" s="161"/>
      <c r="E9" s="161"/>
      <c r="F9" s="161"/>
      <c r="G9" s="161"/>
      <c r="H9" s="16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0"/>
      <c r="B10" s="161"/>
      <c r="C10" s="161"/>
      <c r="D10" s="161"/>
      <c r="E10" s="161"/>
      <c r="F10" s="161"/>
      <c r="G10" s="161"/>
      <c r="H10" s="16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0"/>
      <c r="B11" s="161"/>
      <c r="C11" s="161"/>
      <c r="D11" s="161"/>
      <c r="E11" s="161"/>
      <c r="F11" s="161"/>
      <c r="G11" s="161"/>
      <c r="H11" s="16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0"/>
      <c r="B12" s="161"/>
      <c r="C12" s="161"/>
      <c r="D12" s="161"/>
      <c r="E12" s="161"/>
      <c r="F12" s="161"/>
      <c r="G12" s="161"/>
      <c r="H12" s="16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0"/>
      <c r="B13" s="161"/>
      <c r="C13" s="161"/>
      <c r="D13" s="161"/>
      <c r="E13" s="161"/>
      <c r="F13" s="161"/>
      <c r="G13" s="161"/>
      <c r="H13" s="16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0"/>
      <c r="B14" s="161"/>
      <c r="C14" s="161"/>
      <c r="D14" s="161"/>
      <c r="E14" s="161"/>
      <c r="F14" s="161"/>
      <c r="G14" s="161"/>
      <c r="H14" s="16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0"/>
      <c r="B15" s="161"/>
      <c r="C15" s="161"/>
      <c r="D15" s="161"/>
      <c r="E15" s="161"/>
      <c r="F15" s="161"/>
      <c r="G15" s="161"/>
      <c r="H15" s="16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0"/>
      <c r="B16" s="161"/>
      <c r="C16" s="161"/>
      <c r="D16" s="161"/>
      <c r="E16" s="161"/>
      <c r="F16" s="161"/>
      <c r="G16" s="161"/>
      <c r="H16" s="16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0"/>
      <c r="B17" s="161"/>
      <c r="C17" s="161"/>
      <c r="D17" s="161"/>
      <c r="E17" s="161"/>
      <c r="F17" s="161"/>
      <c r="G17" s="161"/>
      <c r="H17" s="16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0"/>
      <c r="B18" s="161"/>
      <c r="C18" s="161"/>
      <c r="D18" s="161"/>
      <c r="E18" s="161"/>
      <c r="F18" s="161"/>
      <c r="G18" s="161"/>
      <c r="H18" s="16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0"/>
      <c r="B19" s="161"/>
      <c r="C19" s="161"/>
      <c r="D19" s="161"/>
      <c r="E19" s="161"/>
      <c r="F19" s="161"/>
      <c r="G19" s="161"/>
      <c r="H19" s="16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0"/>
      <c r="B20" s="161"/>
      <c r="C20" s="161"/>
      <c r="D20" s="161"/>
      <c r="E20" s="161"/>
      <c r="F20" s="161"/>
      <c r="G20" s="161"/>
      <c r="H20" s="16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0"/>
      <c r="B21" s="161"/>
      <c r="C21" s="161"/>
      <c r="D21" s="161"/>
      <c r="E21" s="161"/>
      <c r="F21" s="161"/>
      <c r="G21" s="161"/>
      <c r="H21" s="16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0"/>
      <c r="B22" s="161"/>
      <c r="C22" s="161"/>
      <c r="D22" s="161"/>
      <c r="E22" s="161"/>
      <c r="F22" s="161"/>
      <c r="G22" s="161"/>
      <c r="H22" s="16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0"/>
      <c r="B23" s="161"/>
      <c r="C23" s="161"/>
      <c r="D23" s="161"/>
      <c r="E23" s="161"/>
      <c r="F23" s="161"/>
      <c r="G23" s="161"/>
      <c r="H23" s="16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0"/>
      <c r="B24" s="161"/>
      <c r="C24" s="161"/>
      <c r="D24" s="161"/>
      <c r="E24" s="161"/>
      <c r="F24" s="161"/>
      <c r="G24" s="161"/>
      <c r="H24" s="16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0"/>
      <c r="B25" s="161"/>
      <c r="C25" s="161"/>
      <c r="D25" s="161"/>
      <c r="E25" s="161"/>
      <c r="F25" s="161"/>
      <c r="G25" s="161"/>
      <c r="H25" s="16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0"/>
      <c r="B26" s="161"/>
      <c r="C26" s="161"/>
      <c r="D26" s="161"/>
      <c r="E26" s="161"/>
      <c r="F26" s="161"/>
      <c r="G26" s="161"/>
      <c r="H26" s="16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0"/>
      <c r="B27" s="161"/>
      <c r="C27" s="161"/>
      <c r="D27" s="161"/>
      <c r="E27" s="161"/>
      <c r="F27" s="161"/>
      <c r="G27" s="161"/>
      <c r="H27" s="16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0"/>
      <c r="B28" s="161"/>
      <c r="C28" s="161"/>
      <c r="D28" s="161"/>
      <c r="E28" s="161"/>
      <c r="F28" s="161"/>
      <c r="G28" s="161"/>
      <c r="H28" s="16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0"/>
      <c r="B29" s="161"/>
      <c r="C29" s="161"/>
      <c r="D29" s="161"/>
      <c r="E29" s="161"/>
      <c r="F29" s="161"/>
      <c r="G29" s="161"/>
      <c r="H29" s="16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0"/>
      <c r="B30" s="161"/>
      <c r="C30" s="161"/>
      <c r="D30" s="161"/>
      <c r="E30" s="161"/>
      <c r="F30" s="161"/>
      <c r="G30" s="161"/>
      <c r="H30" s="16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0"/>
      <c r="B31" s="161"/>
      <c r="C31" s="161"/>
      <c r="D31" s="161"/>
      <c r="E31" s="161"/>
      <c r="F31" s="161"/>
      <c r="G31" s="161"/>
      <c r="H31" s="16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0"/>
      <c r="B32" s="161"/>
      <c r="C32" s="161"/>
      <c r="D32" s="161"/>
      <c r="E32" s="161"/>
      <c r="F32" s="161"/>
      <c r="G32" s="161"/>
      <c r="H32" s="16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0"/>
      <c r="B33" s="161"/>
      <c r="C33" s="161"/>
      <c r="D33" s="161"/>
      <c r="E33" s="161"/>
      <c r="F33" s="161"/>
      <c r="G33" s="161"/>
      <c r="H33" s="16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0"/>
      <c r="B34" s="161"/>
      <c r="C34" s="161"/>
      <c r="D34" s="161"/>
      <c r="E34" s="161"/>
      <c r="F34" s="161"/>
      <c r="G34" s="161"/>
      <c r="H34" s="16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0"/>
      <c r="B35" s="161"/>
      <c r="C35" s="161"/>
      <c r="D35" s="161"/>
      <c r="E35" s="161"/>
      <c r="F35" s="161"/>
      <c r="G35" s="161"/>
      <c r="H35" s="16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0"/>
      <c r="B36" s="161"/>
      <c r="C36" s="161"/>
      <c r="D36" s="161"/>
      <c r="E36" s="161"/>
      <c r="F36" s="161"/>
      <c r="G36" s="161"/>
      <c r="H36" s="16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0"/>
      <c r="B37" s="161"/>
      <c r="C37" s="161"/>
      <c r="D37" s="161"/>
      <c r="E37" s="161"/>
      <c r="F37" s="161"/>
      <c r="G37" s="161"/>
      <c r="H37" s="16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3"/>
      <c r="B38" s="164"/>
      <c r="C38" s="164"/>
      <c r="D38" s="164"/>
      <c r="E38" s="164"/>
      <c r="F38" s="164"/>
      <c r="G38" s="164"/>
      <c r="H38" s="16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8DB4-E1A0-472B-96C2-5CC3DCC9D27B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1" t="s">
        <v>0</v>
      </c>
      <c r="B1" s="151"/>
      <c r="C1" s="27">
        <f>COMMENTS!C1</f>
        <v>118597</v>
      </c>
      <c r="E1" s="166"/>
      <c r="F1" s="149"/>
      <c r="G1" s="149"/>
      <c r="H1" s="16"/>
    </row>
    <row r="2" spans="1:22" ht="24.75" customHeight="1" thickBot="1" x14ac:dyDescent="0.55000000000000004">
      <c r="A2" s="151" t="s">
        <v>1</v>
      </c>
      <c r="B2" s="151"/>
      <c r="C2" s="1" t="str">
        <f>COMMENTS!C2</f>
        <v>STUSSY EST PRINTED ZIP HOOD</v>
      </c>
      <c r="E2" s="167"/>
      <c r="F2" s="150"/>
      <c r="G2" s="150"/>
      <c r="H2" s="17"/>
    </row>
    <row r="3" spans="1:22" ht="22.75" customHeight="1" thickBot="1" x14ac:dyDescent="0.55000000000000004">
      <c r="A3" s="151" t="s">
        <v>2</v>
      </c>
      <c r="B3" s="15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4" t="str">
        <f>COMMENTS!F4</f>
        <v>DATE: 3/20/2025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8" t="s">
        <v>7</v>
      </c>
      <c r="C6" s="169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7"/>
      <c r="B7" s="158"/>
      <c r="C7" s="158"/>
      <c r="D7" s="158"/>
      <c r="E7" s="158"/>
      <c r="F7" s="158"/>
      <c r="G7" s="158"/>
      <c r="H7" s="15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0"/>
      <c r="B8" s="161"/>
      <c r="C8" s="161"/>
      <c r="D8" s="161"/>
      <c r="E8" s="161"/>
      <c r="F8" s="161"/>
      <c r="G8" s="161"/>
      <c r="H8" s="16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0"/>
      <c r="B9" s="161"/>
      <c r="C9" s="161"/>
      <c r="D9" s="161"/>
      <c r="E9" s="161"/>
      <c r="F9" s="161"/>
      <c r="G9" s="161"/>
      <c r="H9" s="16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0"/>
      <c r="B10" s="161"/>
      <c r="C10" s="161"/>
      <c r="D10" s="161"/>
      <c r="E10" s="161"/>
      <c r="F10" s="161"/>
      <c r="G10" s="161"/>
      <c r="H10" s="16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0"/>
      <c r="B11" s="161"/>
      <c r="C11" s="161"/>
      <c r="D11" s="161"/>
      <c r="E11" s="161"/>
      <c r="F11" s="161"/>
      <c r="G11" s="161"/>
      <c r="H11" s="16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0"/>
      <c r="B12" s="161"/>
      <c r="C12" s="161"/>
      <c r="D12" s="161"/>
      <c r="E12" s="161"/>
      <c r="F12" s="161"/>
      <c r="G12" s="161"/>
      <c r="H12" s="16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0"/>
      <c r="B13" s="161"/>
      <c r="C13" s="161"/>
      <c r="D13" s="161"/>
      <c r="E13" s="161"/>
      <c r="F13" s="161"/>
      <c r="G13" s="161"/>
      <c r="H13" s="16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0"/>
      <c r="B14" s="161"/>
      <c r="C14" s="161"/>
      <c r="D14" s="161"/>
      <c r="E14" s="161"/>
      <c r="F14" s="161"/>
      <c r="G14" s="161"/>
      <c r="H14" s="16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0"/>
      <c r="B15" s="161"/>
      <c r="C15" s="161"/>
      <c r="D15" s="161"/>
      <c r="E15" s="161"/>
      <c r="F15" s="161"/>
      <c r="G15" s="161"/>
      <c r="H15" s="16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0"/>
      <c r="B16" s="161"/>
      <c r="C16" s="161"/>
      <c r="D16" s="161"/>
      <c r="E16" s="161"/>
      <c r="F16" s="161"/>
      <c r="G16" s="161"/>
      <c r="H16" s="16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0"/>
      <c r="B17" s="161"/>
      <c r="C17" s="161"/>
      <c r="D17" s="161"/>
      <c r="E17" s="161"/>
      <c r="F17" s="161"/>
      <c r="G17" s="161"/>
      <c r="H17" s="16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0"/>
      <c r="B18" s="161"/>
      <c r="C18" s="161"/>
      <c r="D18" s="161"/>
      <c r="E18" s="161"/>
      <c r="F18" s="161"/>
      <c r="G18" s="161"/>
      <c r="H18" s="16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0"/>
      <c r="B19" s="161"/>
      <c r="C19" s="161"/>
      <c r="D19" s="161"/>
      <c r="E19" s="161"/>
      <c r="F19" s="161"/>
      <c r="G19" s="161"/>
      <c r="H19" s="16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0"/>
      <c r="B20" s="161"/>
      <c r="C20" s="161"/>
      <c r="D20" s="161"/>
      <c r="E20" s="161"/>
      <c r="F20" s="161"/>
      <c r="G20" s="161"/>
      <c r="H20" s="16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0"/>
      <c r="B21" s="161"/>
      <c r="C21" s="161"/>
      <c r="D21" s="161"/>
      <c r="E21" s="161"/>
      <c r="F21" s="161"/>
      <c r="G21" s="161"/>
      <c r="H21" s="16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0"/>
      <c r="B22" s="161"/>
      <c r="C22" s="161"/>
      <c r="D22" s="161"/>
      <c r="E22" s="161"/>
      <c r="F22" s="161"/>
      <c r="G22" s="161"/>
      <c r="H22" s="16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0"/>
      <c r="B23" s="161"/>
      <c r="C23" s="161"/>
      <c r="D23" s="161"/>
      <c r="E23" s="161"/>
      <c r="F23" s="161"/>
      <c r="G23" s="161"/>
      <c r="H23" s="16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0"/>
      <c r="B24" s="161"/>
      <c r="C24" s="161"/>
      <c r="D24" s="161"/>
      <c r="E24" s="161"/>
      <c r="F24" s="161"/>
      <c r="G24" s="161"/>
      <c r="H24" s="16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0"/>
      <c r="B25" s="161"/>
      <c r="C25" s="161"/>
      <c r="D25" s="161"/>
      <c r="E25" s="161"/>
      <c r="F25" s="161"/>
      <c r="G25" s="161"/>
      <c r="H25" s="16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0"/>
      <c r="B26" s="161"/>
      <c r="C26" s="161"/>
      <c r="D26" s="161"/>
      <c r="E26" s="161"/>
      <c r="F26" s="161"/>
      <c r="G26" s="161"/>
      <c r="H26" s="16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0"/>
      <c r="B27" s="161"/>
      <c r="C27" s="161"/>
      <c r="D27" s="161"/>
      <c r="E27" s="161"/>
      <c r="F27" s="161"/>
      <c r="G27" s="161"/>
      <c r="H27" s="16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0"/>
      <c r="B28" s="161"/>
      <c r="C28" s="161"/>
      <c r="D28" s="161"/>
      <c r="E28" s="161"/>
      <c r="F28" s="161"/>
      <c r="G28" s="161"/>
      <c r="H28" s="16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0"/>
      <c r="B29" s="161"/>
      <c r="C29" s="161"/>
      <c r="D29" s="161"/>
      <c r="E29" s="161"/>
      <c r="F29" s="161"/>
      <c r="G29" s="161"/>
      <c r="H29" s="16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0"/>
      <c r="B30" s="161"/>
      <c r="C30" s="161"/>
      <c r="D30" s="161"/>
      <c r="E30" s="161"/>
      <c r="F30" s="161"/>
      <c r="G30" s="161"/>
      <c r="H30" s="16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0"/>
      <c r="B31" s="161"/>
      <c r="C31" s="161"/>
      <c r="D31" s="161"/>
      <c r="E31" s="161"/>
      <c r="F31" s="161"/>
      <c r="G31" s="161"/>
      <c r="H31" s="16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0"/>
      <c r="B32" s="161"/>
      <c r="C32" s="161"/>
      <c r="D32" s="161"/>
      <c r="E32" s="161"/>
      <c r="F32" s="161"/>
      <c r="G32" s="161"/>
      <c r="H32" s="16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0"/>
      <c r="B33" s="161"/>
      <c r="C33" s="161"/>
      <c r="D33" s="161"/>
      <c r="E33" s="161"/>
      <c r="F33" s="161"/>
      <c r="G33" s="161"/>
      <c r="H33" s="16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0"/>
      <c r="B34" s="161"/>
      <c r="C34" s="161"/>
      <c r="D34" s="161"/>
      <c r="E34" s="161"/>
      <c r="F34" s="161"/>
      <c r="G34" s="161"/>
      <c r="H34" s="16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0"/>
      <c r="B35" s="161"/>
      <c r="C35" s="161"/>
      <c r="D35" s="161"/>
      <c r="E35" s="161"/>
      <c r="F35" s="161"/>
      <c r="G35" s="161"/>
      <c r="H35" s="16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0"/>
      <c r="B36" s="161"/>
      <c r="C36" s="161"/>
      <c r="D36" s="161"/>
      <c r="E36" s="161"/>
      <c r="F36" s="161"/>
      <c r="G36" s="161"/>
      <c r="H36" s="16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0"/>
      <c r="B37" s="161"/>
      <c r="C37" s="161"/>
      <c r="D37" s="161"/>
      <c r="E37" s="161"/>
      <c r="F37" s="161"/>
      <c r="G37" s="161"/>
      <c r="H37" s="16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3"/>
      <c r="B38" s="164"/>
      <c r="C38" s="164"/>
      <c r="D38" s="164"/>
      <c r="E38" s="164"/>
      <c r="F38" s="164"/>
      <c r="G38" s="164"/>
      <c r="H38" s="16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50"/>
  <sheetViews>
    <sheetView tabSelected="1" view="pageBreakPreview" zoomScale="44" zoomScaleNormal="78" zoomScaleSheetLayoutView="44" workbookViewId="0">
      <pane xSplit="10" ySplit="5" topLeftCell="K1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1" sqref="D31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68.453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51" t="s">
        <v>9</v>
      </c>
      <c r="B1" s="151"/>
      <c r="C1" s="82">
        <f>COMMENTS!C1</f>
        <v>118597</v>
      </c>
      <c r="D1" s="181"/>
      <c r="E1" s="31"/>
      <c r="F1" s="32"/>
      <c r="G1" s="32"/>
      <c r="H1" s="14"/>
      <c r="I1" s="14"/>
      <c r="J1" s="14"/>
    </row>
    <row r="2" spans="1:21" ht="24.75" customHeight="1" thickBot="1" x14ac:dyDescent="1.05">
      <c r="A2" s="151" t="s">
        <v>10</v>
      </c>
      <c r="B2" s="151"/>
      <c r="C2" s="27" t="str">
        <f>COMMENTS!C2</f>
        <v>STUSSY EST PRINTED ZIP HOOD</v>
      </c>
      <c r="D2" s="182"/>
      <c r="F2" s="7"/>
      <c r="G2" s="7"/>
      <c r="H2" s="14"/>
      <c r="I2" s="14"/>
      <c r="J2" s="14"/>
    </row>
    <row r="3" spans="1:21" ht="22.75" customHeight="1" thickBot="1" x14ac:dyDescent="0.55000000000000004">
      <c r="A3" s="155" t="s">
        <v>29</v>
      </c>
      <c r="B3" s="156"/>
      <c r="C3" s="27" t="str">
        <f>COMMENTS!C3</f>
        <v>UNAVAILABLE</v>
      </c>
      <c r="D3" s="182"/>
      <c r="F3" s="33"/>
      <c r="G3" s="33"/>
      <c r="H3" s="34"/>
    </row>
    <row r="4" spans="1:21" ht="22.75" customHeight="1" thickBot="1" x14ac:dyDescent="0.55000000000000004">
      <c r="A4" s="151" t="s">
        <v>36</v>
      </c>
      <c r="B4" s="151"/>
      <c r="C4" s="27" t="str">
        <f>COMMENTS!C4</f>
        <v>FA25</v>
      </c>
      <c r="D4" s="182"/>
      <c r="F4" s="84"/>
      <c r="G4" s="84" t="str">
        <f>COMMENTS!F4</f>
        <v>DATE: 3/20/2025</v>
      </c>
      <c r="H4" s="34"/>
    </row>
    <row r="5" spans="1:21" ht="22.75" customHeight="1" thickBot="1" x14ac:dyDescent="0.55000000000000004">
      <c r="A5" s="154" t="s">
        <v>11</v>
      </c>
      <c r="B5" s="154"/>
      <c r="C5" s="27" t="str">
        <f>COMMENTS!C5</f>
        <v>M</v>
      </c>
      <c r="D5" s="182"/>
      <c r="F5" s="33"/>
      <c r="G5" s="33"/>
    </row>
    <row r="6" spans="1:21" ht="22.75" customHeight="1" thickBot="1" x14ac:dyDescent="0.55000000000000004">
      <c r="A6" s="155" t="s">
        <v>8</v>
      </c>
      <c r="B6" s="156"/>
      <c r="C6" s="95">
        <f>COMMENTS!C6</f>
        <v>0</v>
      </c>
      <c r="D6" s="183"/>
      <c r="J6" s="36"/>
    </row>
    <row r="7" spans="1:21" ht="39.75" customHeight="1" thickBot="1" x14ac:dyDescent="0.4">
      <c r="A7" s="37"/>
      <c r="B7" s="168" t="s">
        <v>4</v>
      </c>
      <c r="C7" s="175"/>
      <c r="D7" s="207"/>
      <c r="E7" s="201" t="s">
        <v>18</v>
      </c>
      <c r="F7" s="38"/>
      <c r="G7" s="38"/>
      <c r="H7" s="38" t="s">
        <v>19</v>
      </c>
      <c r="I7" s="39"/>
      <c r="J7" s="40"/>
      <c r="K7" s="41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3"/>
      <c r="B8" s="176" t="s">
        <v>6</v>
      </c>
      <c r="C8" s="198"/>
      <c r="D8" s="207"/>
      <c r="E8" s="202"/>
      <c r="F8" s="64" t="s">
        <v>72</v>
      </c>
      <c r="G8" s="64" t="s">
        <v>20</v>
      </c>
      <c r="H8" s="65" t="s">
        <v>13</v>
      </c>
      <c r="I8" s="66" t="s">
        <v>21</v>
      </c>
      <c r="J8" s="67" t="s">
        <v>22</v>
      </c>
      <c r="K8" s="67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69">
        <v>1</v>
      </c>
      <c r="B9" s="177" t="s">
        <v>24</v>
      </c>
      <c r="C9" s="178"/>
      <c r="D9" s="208" t="s">
        <v>91</v>
      </c>
      <c r="E9" s="203">
        <v>0.25</v>
      </c>
      <c r="F9" s="70">
        <f>G9-1/4</f>
        <v>7</v>
      </c>
      <c r="G9" s="70">
        <f>H9-1/4</f>
        <v>7.25</v>
      </c>
      <c r="H9" s="71">
        <v>7.5</v>
      </c>
      <c r="I9" s="72">
        <f>H9+1/4</f>
        <v>7.75</v>
      </c>
      <c r="J9" s="72">
        <f>H9+0.5</f>
        <v>8</v>
      </c>
      <c r="K9" s="73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4">
        <v>2</v>
      </c>
      <c r="B10" s="171" t="s">
        <v>41</v>
      </c>
      <c r="C10" s="171"/>
      <c r="D10" s="208" t="s">
        <v>92</v>
      </c>
      <c r="E10" s="204">
        <v>0.75</v>
      </c>
      <c r="F10" s="75">
        <f t="shared" ref="F10:G13" si="0">G10-1</f>
        <v>20</v>
      </c>
      <c r="G10" s="75">
        <f t="shared" si="0"/>
        <v>21</v>
      </c>
      <c r="H10" s="76">
        <v>22</v>
      </c>
      <c r="I10" s="77">
        <f>H10+1</f>
        <v>23</v>
      </c>
      <c r="J10" s="77">
        <f>H10+2</f>
        <v>24</v>
      </c>
      <c r="K10" s="78">
        <f>I10+2</f>
        <v>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4">
        <v>3</v>
      </c>
      <c r="B11" s="171" t="s">
        <v>32</v>
      </c>
      <c r="C11" s="171"/>
      <c r="D11" s="208" t="s">
        <v>93</v>
      </c>
      <c r="E11" s="204">
        <v>0.75</v>
      </c>
      <c r="F11" s="75">
        <f t="shared" si="0"/>
        <v>21.5</v>
      </c>
      <c r="G11" s="75">
        <f t="shared" si="0"/>
        <v>22.5</v>
      </c>
      <c r="H11" s="76">
        <v>23.5</v>
      </c>
      <c r="I11" s="77">
        <f>H11+1</f>
        <v>24.5</v>
      </c>
      <c r="J11" s="77">
        <f t="shared" ref="J11" si="1">H11+2</f>
        <v>25.5</v>
      </c>
      <c r="K11" s="78">
        <f t="shared" ref="K11" si="2">I11+2</f>
        <v>26.5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4">
        <v>4</v>
      </c>
      <c r="B12" s="170" t="s">
        <v>64</v>
      </c>
      <c r="C12" s="171"/>
      <c r="D12" s="208" t="s">
        <v>94</v>
      </c>
      <c r="E12" s="204">
        <v>0.75</v>
      </c>
      <c r="F12" s="75">
        <f t="shared" si="0"/>
        <v>18</v>
      </c>
      <c r="G12" s="75">
        <f t="shared" si="0"/>
        <v>19</v>
      </c>
      <c r="H12" s="76">
        <v>20</v>
      </c>
      <c r="I12" s="77">
        <f>H12+1</f>
        <v>21</v>
      </c>
      <c r="J12" s="77">
        <f t="shared" ref="J12:K12" si="3">H12+2</f>
        <v>22</v>
      </c>
      <c r="K12" s="78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69">
        <v>5</v>
      </c>
      <c r="B13" s="177" t="s">
        <v>28</v>
      </c>
      <c r="C13" s="178"/>
      <c r="D13" s="208" t="s">
        <v>95</v>
      </c>
      <c r="E13" s="204">
        <v>0.75</v>
      </c>
      <c r="F13" s="70">
        <f t="shared" si="0"/>
        <v>24</v>
      </c>
      <c r="G13" s="70">
        <f t="shared" si="0"/>
        <v>25</v>
      </c>
      <c r="H13" s="71">
        <v>26</v>
      </c>
      <c r="I13" s="72">
        <f>H13+1</f>
        <v>27</v>
      </c>
      <c r="J13" s="72">
        <f>H13+2</f>
        <v>28</v>
      </c>
      <c r="K13" s="73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4">
        <v>6</v>
      </c>
      <c r="B14" s="79" t="s">
        <v>39</v>
      </c>
      <c r="C14" s="80"/>
      <c r="D14" s="208" t="s">
        <v>96</v>
      </c>
      <c r="E14" s="204">
        <v>0.375</v>
      </c>
      <c r="F14" s="75">
        <f>G14-0.5</f>
        <v>10.5</v>
      </c>
      <c r="G14" s="75">
        <f>H14-0.5</f>
        <v>11</v>
      </c>
      <c r="H14" s="76">
        <v>11.5</v>
      </c>
      <c r="I14" s="77">
        <f>H14+0.5</f>
        <v>12</v>
      </c>
      <c r="J14" s="77">
        <f>H14+1</f>
        <v>12.5</v>
      </c>
      <c r="K14" s="78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4">
        <v>7</v>
      </c>
      <c r="B15" s="170" t="s">
        <v>33</v>
      </c>
      <c r="C15" s="171"/>
      <c r="D15" s="208" t="s">
        <v>97</v>
      </c>
      <c r="E15" s="204">
        <v>0.375</v>
      </c>
      <c r="F15" s="75">
        <f>G15-0.5</f>
        <v>9.5</v>
      </c>
      <c r="G15" s="75">
        <f>H15-0.5</f>
        <v>10</v>
      </c>
      <c r="H15" s="76">
        <v>10.5</v>
      </c>
      <c r="I15" s="77">
        <f>H15+0.5</f>
        <v>11</v>
      </c>
      <c r="J15" s="77">
        <f>H15+1</f>
        <v>11.5</v>
      </c>
      <c r="K15" s="78">
        <f>I15+1</f>
        <v>12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4">
        <v>8</v>
      </c>
      <c r="B16" s="170" t="s">
        <v>27</v>
      </c>
      <c r="C16" s="171"/>
      <c r="D16" s="208" t="s">
        <v>98</v>
      </c>
      <c r="E16" s="204">
        <v>0.75</v>
      </c>
      <c r="F16" s="75">
        <f>G16-1</f>
        <v>22.5</v>
      </c>
      <c r="G16" s="75">
        <f>H16-1</f>
        <v>23.5</v>
      </c>
      <c r="H16" s="76">
        <v>24.5</v>
      </c>
      <c r="I16" s="77">
        <f>H16+1</f>
        <v>25.5</v>
      </c>
      <c r="J16" s="77">
        <f>H16+2</f>
        <v>26.5</v>
      </c>
      <c r="K16" s="78">
        <f>I16+2</f>
        <v>27.5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4">
        <v>9</v>
      </c>
      <c r="B17" s="170" t="s">
        <v>37</v>
      </c>
      <c r="C17" s="171"/>
      <c r="D17" s="208" t="s">
        <v>99</v>
      </c>
      <c r="E17" s="204">
        <v>0.25</v>
      </c>
      <c r="F17" s="75">
        <f>G17-1/4</f>
        <v>3.5</v>
      </c>
      <c r="G17" s="75">
        <f>H17-1/4</f>
        <v>3.75</v>
      </c>
      <c r="H17" s="76">
        <v>4</v>
      </c>
      <c r="I17" s="77">
        <f>H17+1/4</f>
        <v>4.25</v>
      </c>
      <c r="J17" s="77">
        <f>H17+0.5</f>
        <v>4.5</v>
      </c>
      <c r="K17" s="78">
        <f>I17+0.5</f>
        <v>4.75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4">
        <v>10</v>
      </c>
      <c r="B18" s="170" t="s">
        <v>42</v>
      </c>
      <c r="C18" s="171"/>
      <c r="D18" s="208" t="s">
        <v>100</v>
      </c>
      <c r="E18" s="204">
        <v>0.125</v>
      </c>
      <c r="F18" s="75">
        <f>G18-0</f>
        <v>3</v>
      </c>
      <c r="G18" s="75">
        <f>H18-0</f>
        <v>3</v>
      </c>
      <c r="H18" s="76">
        <v>3</v>
      </c>
      <c r="I18" s="77">
        <f>H18+0</f>
        <v>3</v>
      </c>
      <c r="J18" s="77">
        <f>H18+0</f>
        <v>3</v>
      </c>
      <c r="K18" s="78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69">
        <v>11</v>
      </c>
      <c r="B19" s="179" t="s">
        <v>56</v>
      </c>
      <c r="C19" s="180"/>
      <c r="D19" s="191" t="s">
        <v>101</v>
      </c>
      <c r="E19" s="204">
        <v>0.125</v>
      </c>
      <c r="F19" s="70">
        <f>G19-0</f>
        <v>3</v>
      </c>
      <c r="G19" s="70">
        <f>H19-0</f>
        <v>3</v>
      </c>
      <c r="H19" s="71">
        <v>3</v>
      </c>
      <c r="I19" s="72">
        <f>H19+0</f>
        <v>3</v>
      </c>
      <c r="J19" s="72">
        <f>H19+0</f>
        <v>3</v>
      </c>
      <c r="K19" s="73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4">
        <v>12</v>
      </c>
      <c r="B20" s="81" t="s">
        <v>50</v>
      </c>
      <c r="C20" s="199"/>
      <c r="D20" s="190" t="s">
        <v>102</v>
      </c>
      <c r="E20" s="204">
        <v>0.25</v>
      </c>
      <c r="F20" s="75">
        <f>G20-1/4</f>
        <v>15</v>
      </c>
      <c r="G20" s="75">
        <f>H20-1/4</f>
        <v>15.25</v>
      </c>
      <c r="H20" s="76">
        <v>15.5</v>
      </c>
      <c r="I20" s="77">
        <f>H20+1/4</f>
        <v>15.75</v>
      </c>
      <c r="J20" s="77">
        <f>H20+1/2</f>
        <v>16</v>
      </c>
      <c r="K20" s="78">
        <f>I20+0.5</f>
        <v>16.25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4">
        <v>13</v>
      </c>
      <c r="B21" s="135" t="s">
        <v>51</v>
      </c>
      <c r="C21" s="174"/>
      <c r="D21" s="195" t="s">
        <v>103</v>
      </c>
      <c r="E21" s="204">
        <v>0.25</v>
      </c>
      <c r="F21" s="75">
        <f>G21-0.25</f>
        <v>10.5</v>
      </c>
      <c r="G21" s="75">
        <f>H21-0.25</f>
        <v>10.75</v>
      </c>
      <c r="H21" s="76">
        <v>11</v>
      </c>
      <c r="I21" s="77">
        <f>H21+1/4</f>
        <v>11.25</v>
      </c>
      <c r="J21" s="77">
        <f>H21+1/2</f>
        <v>11.5</v>
      </c>
      <c r="K21" s="78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4">
        <v>14</v>
      </c>
      <c r="B22" s="81" t="s">
        <v>52</v>
      </c>
      <c r="C22" s="199"/>
      <c r="D22" s="190" t="s">
        <v>104</v>
      </c>
      <c r="E22" s="204">
        <v>0.375</v>
      </c>
      <c r="F22" s="75">
        <f>G22-0.5</f>
        <v>10</v>
      </c>
      <c r="G22" s="75">
        <f>H22-0</f>
        <v>10.5</v>
      </c>
      <c r="H22" s="76">
        <v>10.5</v>
      </c>
      <c r="I22" s="77">
        <f>H22+0.5</f>
        <v>11</v>
      </c>
      <c r="J22" s="77">
        <f>H22+0.5</f>
        <v>11</v>
      </c>
      <c r="K22" s="78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4">
        <v>15</v>
      </c>
      <c r="B23" s="174" t="s">
        <v>53</v>
      </c>
      <c r="C23" s="200"/>
      <c r="D23" s="195" t="s">
        <v>105</v>
      </c>
      <c r="E23" s="204">
        <v>0.375</v>
      </c>
      <c r="F23" s="75">
        <f>G23-0.5</f>
        <v>11.5</v>
      </c>
      <c r="G23" s="75">
        <f>H23-0</f>
        <v>12</v>
      </c>
      <c r="H23" s="76">
        <v>12</v>
      </c>
      <c r="I23" s="77">
        <f>H23+0.5</f>
        <v>12.5</v>
      </c>
      <c r="J23" s="77">
        <f>H23+0.5</f>
        <v>12.5</v>
      </c>
      <c r="K23" s="78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4">
        <v>16</v>
      </c>
      <c r="B24" s="170" t="s">
        <v>54</v>
      </c>
      <c r="C24" s="171"/>
      <c r="D24" s="208" t="s">
        <v>106</v>
      </c>
      <c r="E24" s="204">
        <v>0.25</v>
      </c>
      <c r="F24" s="75">
        <f>G24-0.5</f>
        <v>8.75</v>
      </c>
      <c r="G24" s="75">
        <f>H24-0</f>
        <v>9.25</v>
      </c>
      <c r="H24" s="76">
        <v>9.25</v>
      </c>
      <c r="I24" s="77">
        <f>H24+0.5</f>
        <v>9.75</v>
      </c>
      <c r="J24" s="77">
        <f>H24+0.5</f>
        <v>9.75</v>
      </c>
      <c r="K24" s="78">
        <f>I24+0.5</f>
        <v>10.25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4">
        <v>17</v>
      </c>
      <c r="B25" s="170" t="s">
        <v>55</v>
      </c>
      <c r="C25" s="171"/>
      <c r="D25" s="208" t="s">
        <v>107</v>
      </c>
      <c r="E25" s="204">
        <v>0.25</v>
      </c>
      <c r="F25" s="75">
        <f>G25-0.25</f>
        <v>5.75</v>
      </c>
      <c r="G25" s="75">
        <f>H25</f>
        <v>6</v>
      </c>
      <c r="H25" s="76">
        <v>6</v>
      </c>
      <c r="I25" s="77">
        <f>H25+0.25</f>
        <v>6.25</v>
      </c>
      <c r="J25" s="77">
        <f>H25+0.25</f>
        <v>6.25</v>
      </c>
      <c r="K25" s="78">
        <f>I25+0.5</f>
        <v>6.75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4">
        <v>18</v>
      </c>
      <c r="B26" s="170" t="s">
        <v>25</v>
      </c>
      <c r="C26" s="171"/>
      <c r="D26" s="208" t="s">
        <v>108</v>
      </c>
      <c r="E26" s="204">
        <v>0.125</v>
      </c>
      <c r="F26" s="75">
        <f>G26-1/4</f>
        <v>3.25</v>
      </c>
      <c r="G26" s="75">
        <f>H26-1/4</f>
        <v>3.5</v>
      </c>
      <c r="H26" s="76">
        <v>3.75</v>
      </c>
      <c r="I26" s="77">
        <f>H26+1/4</f>
        <v>4</v>
      </c>
      <c r="J26" s="77">
        <f>H26+1/2</f>
        <v>4.25</v>
      </c>
      <c r="K26" s="78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4">
        <v>19</v>
      </c>
      <c r="B27" s="170" t="s">
        <v>26</v>
      </c>
      <c r="C27" s="171"/>
      <c r="D27" s="208" t="s">
        <v>109</v>
      </c>
      <c r="E27" s="204">
        <v>0.125</v>
      </c>
      <c r="F27" s="75">
        <f>G27-0</f>
        <v>0.5</v>
      </c>
      <c r="G27" s="75">
        <f>H27-0</f>
        <v>0.5</v>
      </c>
      <c r="H27" s="76">
        <v>0.5</v>
      </c>
      <c r="I27" s="77">
        <f>H27+0</f>
        <v>0.5</v>
      </c>
      <c r="J27" s="77">
        <f t="shared" ref="J27:K27" si="4">H27+0</f>
        <v>0.5</v>
      </c>
      <c r="K27" s="78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4">
        <v>20</v>
      </c>
      <c r="B28" s="170" t="s">
        <v>66</v>
      </c>
      <c r="C28" s="171"/>
      <c r="D28" s="208" t="s">
        <v>110</v>
      </c>
      <c r="E28" s="204">
        <v>0.25</v>
      </c>
      <c r="F28" s="75">
        <f>G28-0.375</f>
        <v>7.75</v>
      </c>
      <c r="G28" s="75">
        <f>H28-0.375</f>
        <v>8.125</v>
      </c>
      <c r="H28" s="76">
        <v>8.5</v>
      </c>
      <c r="I28" s="77">
        <f>H28+0.375</f>
        <v>8.875</v>
      </c>
      <c r="J28" s="77">
        <f>H28+0.75</f>
        <v>9.25</v>
      </c>
      <c r="K28" s="78">
        <f>I28+0.75</f>
        <v>9.625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4">
        <v>21</v>
      </c>
      <c r="B29" s="170" t="s">
        <v>68</v>
      </c>
      <c r="C29" s="171"/>
      <c r="D29" s="208" t="s">
        <v>111</v>
      </c>
      <c r="E29" s="204">
        <v>0.25</v>
      </c>
      <c r="F29" s="75">
        <f>G29-0.375</f>
        <v>5.99</v>
      </c>
      <c r="G29" s="75">
        <f>H29-0.375</f>
        <v>6.3650000000000002</v>
      </c>
      <c r="H29" s="76">
        <v>6.74</v>
      </c>
      <c r="I29" s="77">
        <f>H29+0.375</f>
        <v>7.1150000000000002</v>
      </c>
      <c r="J29" s="77">
        <f>H29+0.75</f>
        <v>7.49</v>
      </c>
      <c r="K29" s="78">
        <f>I29+0.75</f>
        <v>7.8650000000000002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4">
        <v>22</v>
      </c>
      <c r="B30" s="170" t="s">
        <v>61</v>
      </c>
      <c r="C30" s="171"/>
      <c r="D30" s="208" t="s">
        <v>112</v>
      </c>
      <c r="E30" s="204">
        <v>0.25</v>
      </c>
      <c r="F30" s="75">
        <f>G30-1/4</f>
        <v>5</v>
      </c>
      <c r="G30" s="75">
        <f>H30-1/4</f>
        <v>5.25</v>
      </c>
      <c r="H30" s="76">
        <v>5.5</v>
      </c>
      <c r="I30" s="77">
        <f>H30+1/4</f>
        <v>5.75</v>
      </c>
      <c r="J30" s="77">
        <f>H30+0.5</f>
        <v>6</v>
      </c>
      <c r="K30" s="78">
        <f>I30+0.5</f>
        <v>6.25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4">
        <v>23</v>
      </c>
      <c r="B31" s="170" t="s">
        <v>65</v>
      </c>
      <c r="C31" s="171"/>
      <c r="D31" s="208" t="s">
        <v>113</v>
      </c>
      <c r="E31" s="204">
        <v>0.75</v>
      </c>
      <c r="F31" s="75">
        <f>G31-1</f>
        <v>20</v>
      </c>
      <c r="G31" s="75">
        <f>H31-1</f>
        <v>21</v>
      </c>
      <c r="H31" s="76">
        <v>22</v>
      </c>
      <c r="I31" s="77">
        <f>H31+1</f>
        <v>23</v>
      </c>
      <c r="J31" s="77">
        <f t="shared" ref="J31" si="5">H31+2</f>
        <v>24</v>
      </c>
      <c r="K31" s="78">
        <f t="shared" ref="K31" si="6">I31+2</f>
        <v>25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4">
        <v>24</v>
      </c>
      <c r="B32" s="170" t="s">
        <v>67</v>
      </c>
      <c r="C32" s="171"/>
      <c r="D32" s="208" t="s">
        <v>114</v>
      </c>
      <c r="E32" s="205">
        <v>0.375</v>
      </c>
      <c r="F32" s="75">
        <f>G32-0.5</f>
        <v>45</v>
      </c>
      <c r="G32" s="75">
        <f>H32-0.5</f>
        <v>45.5</v>
      </c>
      <c r="H32" s="76">
        <v>46</v>
      </c>
      <c r="I32" s="77">
        <f>H32+0.5</f>
        <v>46.5</v>
      </c>
      <c r="J32" s="77">
        <f>H32+1</f>
        <v>47</v>
      </c>
      <c r="K32" s="78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4">
        <v>25</v>
      </c>
      <c r="B33" s="170" t="s">
        <v>69</v>
      </c>
      <c r="C33" s="171"/>
      <c r="D33" s="208" t="s">
        <v>115</v>
      </c>
      <c r="E33" s="205">
        <v>0.25</v>
      </c>
      <c r="F33" s="75">
        <f>G33-0.875</f>
        <v>20.75</v>
      </c>
      <c r="G33" s="75">
        <f>H33-0.875</f>
        <v>21.625</v>
      </c>
      <c r="H33" s="76">
        <v>22.5</v>
      </c>
      <c r="I33" s="77">
        <f>H33+0.875</f>
        <v>23.375</v>
      </c>
      <c r="J33" s="77">
        <f>H33+1.75</f>
        <v>24.25</v>
      </c>
      <c r="K33" s="78">
        <f>I33+1.75</f>
        <v>25.125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5">
        <v>26</v>
      </c>
      <c r="B34" s="172" t="s">
        <v>70</v>
      </c>
      <c r="C34" s="173"/>
      <c r="D34" s="209"/>
      <c r="E34" s="206">
        <v>0.125</v>
      </c>
      <c r="F34" s="86">
        <f>G34-0.25</f>
        <v>-0.5</v>
      </c>
      <c r="G34" s="86">
        <f>H34-0.25</f>
        <v>-0.25</v>
      </c>
      <c r="H34" s="87"/>
      <c r="I34" s="88">
        <f>H34+0.25</f>
        <v>0.25</v>
      </c>
      <c r="J34" s="88">
        <f>H34+0.5</f>
        <v>0.5</v>
      </c>
      <c r="K34" s="89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42" customHeight="1" x14ac:dyDescent="0.35">
      <c r="A35" s="74">
        <v>26</v>
      </c>
      <c r="B35" s="170" t="s">
        <v>78</v>
      </c>
      <c r="C35" s="171"/>
      <c r="D35" s="208" t="s">
        <v>116</v>
      </c>
      <c r="E35" s="204">
        <v>0.125</v>
      </c>
      <c r="F35" s="75">
        <f>G35-0</f>
        <v>0.625</v>
      </c>
      <c r="G35" s="75">
        <f>H35-0</f>
        <v>0.625</v>
      </c>
      <c r="H35" s="76">
        <v>0.625</v>
      </c>
      <c r="I35" s="77">
        <f>H35+0</f>
        <v>0.625</v>
      </c>
      <c r="J35" s="77">
        <f>H35+0</f>
        <v>0.625</v>
      </c>
      <c r="K35" s="78">
        <f>I35+0</f>
        <v>0.625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2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2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2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2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2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2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2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2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2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2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2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2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2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2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2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2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2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2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2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2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2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2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2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2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2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2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2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2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2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2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2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2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2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2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2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2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2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2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2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2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2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2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2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2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2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2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2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2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2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2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2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2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2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2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2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2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2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2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2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2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2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2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2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2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2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2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2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2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2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2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2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2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2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2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2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2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2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2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2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2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2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2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2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2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2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2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2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2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2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2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2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2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2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2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2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2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2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2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2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2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2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2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2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2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2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2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2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2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2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2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2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2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2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2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2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2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2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2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2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2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2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2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2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2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2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2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2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2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2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2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2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2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2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2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2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2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2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2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2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2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2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2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2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2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2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2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2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2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2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2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2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2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2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2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2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2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2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2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2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2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2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2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2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2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2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2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2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2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2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2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2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2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2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2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2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2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2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2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2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2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2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2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2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2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2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2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2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2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2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2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2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2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2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2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2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2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2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2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2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2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2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2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2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2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2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2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2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2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2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2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2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2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2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2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2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2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2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2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2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2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2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2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2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2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2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2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2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2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2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2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2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2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2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2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2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2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2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2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2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2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2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2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2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2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2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2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2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2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2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2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2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2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2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2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2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2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2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2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2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2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2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2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2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2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2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2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2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2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2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2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2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2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2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2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2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2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2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2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2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2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2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2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2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2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2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2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2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2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2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2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2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2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2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2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2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2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2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2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2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2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2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2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2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2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2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2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2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2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2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2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2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2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2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2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2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2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2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2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2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2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2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2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2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2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2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2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2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2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2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2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2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2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2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2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2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2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2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2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2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2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2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2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2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2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2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2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2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2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2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2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2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2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2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2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2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2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2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2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2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2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2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2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2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2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2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2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2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2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2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2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2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2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2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2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2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2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2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2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2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2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2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2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2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2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2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2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2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2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2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2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2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2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2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2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2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2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2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2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2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2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2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2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2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2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2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2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2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2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2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2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2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2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2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2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2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2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2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2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2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2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2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2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2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2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2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2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2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2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2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2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2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2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2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2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2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2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2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2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2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2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2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2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2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2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2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2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2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2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2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2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2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2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2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2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2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2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2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2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2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2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2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2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2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2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2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2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2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2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2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2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2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2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2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2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2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2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2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2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2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2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2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2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2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2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2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2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2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2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2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2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2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2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2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2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2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2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2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2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2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2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2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2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2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2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2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2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2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2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2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2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2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2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2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2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2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2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2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2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2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2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2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2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2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2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2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2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2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2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2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2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2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2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2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2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2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2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2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2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2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2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2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2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2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2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2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2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2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2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2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2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2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2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2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2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2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2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2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2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2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2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2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2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2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2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2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2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2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2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2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2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2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2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2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2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2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2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2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2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2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2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2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2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2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2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2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2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2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2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2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2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2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2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2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2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2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2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2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2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2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2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2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2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2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2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2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2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2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2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2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2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2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2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2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2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2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2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2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2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2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2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2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2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2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2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2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2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2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2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2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2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2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2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2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2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2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2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2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2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2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2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2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2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2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2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2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2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2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2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2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2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2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2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2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2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2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2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2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2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2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2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2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2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2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2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2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2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2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2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2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2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2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2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2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2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2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2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2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2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2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2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2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2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2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2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2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2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2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2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2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2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2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2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2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2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2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2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2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2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2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2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2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2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2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2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8"/>
      <c r="J850" s="42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</sheetData>
  <mergeCells count="32">
    <mergeCell ref="B12:C12"/>
    <mergeCell ref="B13:C13"/>
    <mergeCell ref="B21:C21"/>
    <mergeCell ref="B16:C16"/>
    <mergeCell ref="B19:C19"/>
    <mergeCell ref="B17:C17"/>
    <mergeCell ref="B18:C18"/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26:C26"/>
    <mergeCell ref="B23:C23"/>
    <mergeCell ref="B24:C24"/>
    <mergeCell ref="B15:C15"/>
    <mergeCell ref="B25:C25"/>
    <mergeCell ref="B35:C35"/>
    <mergeCell ref="B29:C29"/>
    <mergeCell ref="B30:C30"/>
    <mergeCell ref="B31:C31"/>
    <mergeCell ref="B27:C27"/>
    <mergeCell ref="B28:C28"/>
    <mergeCell ref="B34:C34"/>
    <mergeCell ref="B33:C33"/>
    <mergeCell ref="B32:C32"/>
  </mergeCells>
  <printOptions horizontalCentered="1"/>
  <pageMargins left="0.2" right="0.2" top="0.5" bottom="0.25" header="0.3" footer="0.3"/>
  <pageSetup scale="4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224225-A1A4-4339-8A19-272EAF54C7CE}"/>
</file>

<file path=customXml/itemProps2.xml><?xml version="1.0" encoding="utf-8"?>
<ds:datastoreItem xmlns:ds="http://schemas.openxmlformats.org/officeDocument/2006/customXml" ds:itemID="{5DBBA3F8-A15F-4089-8E62-88DC6C146898}"/>
</file>

<file path=customXml/itemProps3.xml><?xml version="1.0" encoding="utf-8"?>
<ds:datastoreItem xmlns:ds="http://schemas.openxmlformats.org/officeDocument/2006/customXml" ds:itemID="{10DAA88B-6C8B-4B00-93DB-904C85C1E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SMS</vt:lpstr>
      <vt:lpstr>PPS</vt:lpstr>
      <vt:lpstr>GRADING</vt:lpstr>
      <vt:lpstr>'1ST. PROTO'!Print_Area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2025-03-20T16:09:03Z</cp:lastPrinted>
  <dcterms:created xsi:type="dcterms:W3CDTF">2016-07-21T00:16:02Z</dcterms:created>
  <dcterms:modified xsi:type="dcterms:W3CDTF">2025-03-28T02:07:25Z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