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2-PRODUCTION/2-STYLE-FILE/5. COMMENTS/PHOTOSHOOT/"/>
    </mc:Choice>
  </mc:AlternateContent>
  <xr:revisionPtr revIDLastSave="27" documentId="13_ncr:1_{B7EAA492-FFF7-47B2-8743-68EAF8AF0CBD}" xr6:coauthVersionLast="47" xr6:coauthVersionMax="47" xr10:uidLastSave="{B491FFD8-AAFB-4689-9F80-CAC73E89DE8F}"/>
  <bookViews>
    <workbookView xWindow="-110" yWindow="-110" windowWidth="19420" windowHeight="10300" activeTab="3" xr2:uid="{00000000-000D-0000-FFFF-FFFF00000000}"/>
  </bookViews>
  <sheets>
    <sheet name="COMMENTS" sheetId="1" r:id="rId1"/>
    <sheet name="1ST. PROTO" sheetId="5" r:id="rId2"/>
    <sheet name="PPS" sheetId="6" r:id="rId3"/>
    <sheet name="GRADING" sheetId="3" r:id="rId4"/>
  </sheets>
  <definedNames>
    <definedName name="_xlnm.Print_Area" localSheetId="1">'1ST. PROTO'!$A$1:$H$38</definedName>
    <definedName name="_xlnm.Print_Area" localSheetId="0">COMMENTS!$A$1:$M$45</definedName>
    <definedName name="_xlnm.Print_Area" localSheetId="3">GRADING!$A$1:$K$34</definedName>
    <definedName name="_xlnm.Print_Area" localSheetId="2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" l="1"/>
  <c r="C3" i="6"/>
  <c r="C2" i="6"/>
  <c r="C1" i="6"/>
  <c r="K32" i="1" l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K15" i="1"/>
  <c r="K14" i="1"/>
  <c r="K12" i="1"/>
  <c r="K11" i="1"/>
  <c r="K10" i="1"/>
  <c r="K9" i="1"/>
  <c r="K33" i="1"/>
  <c r="K22" i="1"/>
  <c r="K16" i="1"/>
  <c r="K13" i="1"/>
  <c r="G22" i="3"/>
  <c r="F22" i="3"/>
  <c r="E4" i="5"/>
  <c r="C3" i="5"/>
  <c r="C2" i="5"/>
  <c r="C1" i="5"/>
  <c r="J34" i="3"/>
  <c r="I34" i="3"/>
  <c r="K34" i="3" s="1"/>
  <c r="G34" i="3"/>
  <c r="F34" i="3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33" i="3"/>
  <c r="K33" i="3" s="1"/>
  <c r="J33" i="3"/>
  <c r="G33" i="3"/>
  <c r="F33" i="3" s="1"/>
  <c r="C6" i="3"/>
  <c r="C5" i="3"/>
  <c r="C4" i="3"/>
  <c r="C3" i="3"/>
  <c r="C2" i="3"/>
  <c r="C1" i="3"/>
  <c r="I32" i="3"/>
  <c r="K32" i="3"/>
  <c r="J32" i="3"/>
  <c r="G32" i="3"/>
  <c r="F32" i="3" s="1"/>
  <c r="I31" i="3"/>
  <c r="K31" i="3" s="1"/>
  <c r="J31" i="3"/>
  <c r="G31" i="3"/>
  <c r="F31" i="3"/>
  <c r="G4" i="3"/>
  <c r="I30" i="3"/>
  <c r="K30" i="3" s="1"/>
  <c r="J30" i="3"/>
  <c r="G30" i="3"/>
  <c r="F30" i="3" s="1"/>
  <c r="I29" i="3"/>
  <c r="K29" i="3" s="1"/>
  <c r="J29" i="3"/>
  <c r="G29" i="3"/>
  <c r="F29" i="3"/>
  <c r="I28" i="3"/>
  <c r="K28" i="3" s="1"/>
  <c r="J28" i="3"/>
  <c r="G28" i="3"/>
  <c r="F28" i="3" s="1"/>
  <c r="I25" i="3"/>
  <c r="K25" i="3" s="1"/>
  <c r="J25" i="3"/>
  <c r="G25" i="3"/>
  <c r="F25" i="3" s="1"/>
  <c r="I24" i="3"/>
  <c r="K24" i="3" s="1"/>
  <c r="J24" i="3"/>
  <c r="I23" i="3"/>
  <c r="K23" i="3" s="1"/>
  <c r="J23" i="3"/>
  <c r="G23" i="3"/>
  <c r="F23" i="3" s="1"/>
  <c r="I22" i="3"/>
  <c r="K22" i="3"/>
  <c r="J22" i="3"/>
  <c r="G21" i="3"/>
  <c r="F21" i="3" s="1"/>
  <c r="I21" i="3"/>
  <c r="K21" i="3" s="1"/>
  <c r="J21" i="3"/>
  <c r="I20" i="3"/>
  <c r="K20" i="3"/>
  <c r="J20" i="3"/>
  <c r="G20" i="3"/>
  <c r="F20" i="3" s="1"/>
  <c r="I18" i="3"/>
  <c r="K18" i="3" s="1"/>
  <c r="J18" i="3"/>
  <c r="G18" i="3"/>
  <c r="F18" i="3"/>
  <c r="I11" i="3"/>
  <c r="K11" i="3" s="1"/>
  <c r="J11" i="3"/>
  <c r="G11" i="3"/>
  <c r="F11" i="3" s="1"/>
  <c r="I16" i="3"/>
  <c r="K16" i="3" s="1"/>
  <c r="J16" i="3"/>
  <c r="G16" i="3"/>
  <c r="F16" i="3" s="1"/>
  <c r="I19" i="3"/>
  <c r="K19" i="3"/>
  <c r="J19" i="3"/>
  <c r="G19" i="3"/>
  <c r="F19" i="3"/>
  <c r="G15" i="3"/>
  <c r="F15" i="3" s="1"/>
  <c r="I15" i="3"/>
  <c r="K15" i="3"/>
  <c r="J15" i="3"/>
  <c r="G13" i="3"/>
  <c r="F13" i="3" s="1"/>
  <c r="I13" i="3"/>
  <c r="K13" i="3"/>
  <c r="J13" i="3"/>
  <c r="I17" i="3"/>
  <c r="K17" i="3"/>
  <c r="G14" i="3"/>
  <c r="F14" i="3"/>
  <c r="K14" i="3"/>
  <c r="J14" i="3"/>
  <c r="I14" i="3"/>
  <c r="I12" i="3"/>
  <c r="K12" i="3" s="1"/>
  <c r="J12" i="3"/>
  <c r="G12" i="3"/>
  <c r="F12" i="3"/>
  <c r="G10" i="3"/>
  <c r="F10" i="3"/>
  <c r="I10" i="3"/>
  <c r="K10" i="3" s="1"/>
  <c r="J10" i="3"/>
  <c r="G26" i="3"/>
  <c r="F26" i="3" s="1"/>
  <c r="I26" i="3"/>
  <c r="K26" i="3"/>
  <c r="J26" i="3"/>
  <c r="G24" i="3"/>
  <c r="F24" i="3" s="1"/>
  <c r="G17" i="3"/>
  <c r="F17" i="3" s="1"/>
  <c r="G27" i="3"/>
  <c r="F27" i="3" s="1"/>
  <c r="G9" i="3"/>
  <c r="F9" i="3"/>
  <c r="J17" i="3"/>
  <c r="J27" i="3"/>
  <c r="I27" i="3"/>
  <c r="K27" i="3" s="1"/>
  <c r="J9" i="3"/>
  <c r="I9" i="3"/>
  <c r="K9" i="3" s="1"/>
</calcChain>
</file>

<file path=xl/sharedStrings.xml><?xml version="1.0" encoding="utf-8"?>
<sst xmlns="http://schemas.openxmlformats.org/spreadsheetml/2006/main" count="175" uniqueCount="113">
  <si>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</si>
  <si>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</si>
  <si>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</si>
  <si>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</si>
  <si>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</si>
  <si>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</si>
  <si>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</si>
  <si>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</si>
  <si>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</si>
  <si>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</si>
  <si>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</si>
  <si>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</si>
  <si>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</si>
  <si>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</si>
  <si>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</si>
  <si>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</si>
  <si>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</si>
  <si>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</si>
  <si>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</si>
  <si>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</si>
  <si>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</si>
  <si>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</si>
  <si>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</si>
  <si>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</si>
  <si>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</si>
  <si>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</si>
  <si>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</si>
  <si>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</si>
  <si>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</si>
  <si>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</si>
  <si>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</si>
  <si>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</si>
  <si>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</si>
  <si>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</si>
  <si>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</si>
  <si>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</si>
  <si>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</si>
  <si>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</si>
  <si>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</si>
  <si>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</si>
  <si>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</si>
  <si>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</si>
  <si>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</si>
  <si>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MUST FOLLOW TECHPACK FOR LABELS, TRIMS &amp; COLOR WAY.</t>
  </si>
  <si>
    <t>UNAVAILABLE</t>
  </si>
  <si>
    <t>BICEP 1" below armhole FLAT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</si>
  <si>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</si>
  <si>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</si>
  <si>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</si>
  <si>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</si>
  <si>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</si>
  <si>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</si>
  <si>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</si>
  <si>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</si>
  <si>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</si>
  <si>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</si>
  <si>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</si>
  <si>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</si>
  <si>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</si>
  <si>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</si>
  <si>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</si>
  <si>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</si>
  <si>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</si>
  <si>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</si>
  <si>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</si>
  <si>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</si>
  <si>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</si>
  <si>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</si>
  <si>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SLEEVE INSEAM</t>
  </si>
  <si>
    <t>EMB PLACEMENT FROM NECK</t>
  </si>
  <si>
    <t>1ST. PROTO</t>
  </si>
  <si>
    <t>PROCEED TO PHOTO SAMPLE WITH CHANGES.</t>
  </si>
  <si>
    <t>XS</t>
  </si>
  <si>
    <t>REVISED POMS</t>
  </si>
  <si>
    <t>VARSITY ZIP HOOD</t>
  </si>
  <si>
    <t>SU25</t>
  </si>
  <si>
    <t>COMMENTS 10/3/2024 :</t>
  </si>
  <si>
    <t>FOLLOW REVISED POMS ON COLUMN "H"</t>
  </si>
  <si>
    <t>PPS</t>
  </si>
  <si>
    <t>COMMENTS:  PROCEED TO BULK WITH CHANGES</t>
  </si>
  <si>
    <t>PROCEED TO BULK WITH CHANGES.</t>
  </si>
  <si>
    <t>COMMENTS 1/7/2025 :</t>
  </si>
  <si>
    <t>DATE: 1/7/2025</t>
  </si>
  <si>
    <t>QUAY LẠI ĐÚNG THÔNG CỦA CỘT REVISED POMS</t>
  </si>
  <si>
    <t>CẦN FOLLOW TECHPACK FOR NHÃN, NGUYÊN PHỤ LIỆU</t>
  </si>
  <si>
    <t>TIẾN HÀNH CHO SẢN XUẤT VỚI NHỮNG THAY ĐỔI</t>
  </si>
  <si>
    <t>RỘNG CỔ ( TỪ ĐỈNH VAI - GIỮA 2 ĐƯỜNG MAY)</t>
  </si>
  <si>
    <t>NGANG VAI</t>
  </si>
  <si>
    <t>NGANG NGỰC DƯỚI NÁCH 1 INCH</t>
  </si>
  <si>
    <t>NGANG LAI TẠI ĐƯỜNG TRA RIB</t>
  </si>
  <si>
    <t>DÀI THÂN TỪ ĐỈNH VAI</t>
  </si>
  <si>
    <t>NÁCH - TỪ VAI TỚI ĐƯỜNG MAY TAY</t>
  </si>
  <si>
    <t>BẮP TAY - DƯỚI NÁCH 1 INCH</t>
  </si>
  <si>
    <t>DÀI TAY TỪ ĐƯỜNG VAI TỚI MÉP</t>
  </si>
  <si>
    <t>CỬA TAY</t>
  </si>
  <si>
    <t>CAO BO TAY</t>
  </si>
  <si>
    <t>CAO LAI</t>
  </si>
  <si>
    <t>CAO NÓN</t>
  </si>
  <si>
    <t>SÂU NÓN  - 4 INCH TỪ ĐỈNH NÓN</t>
  </si>
  <si>
    <t>RỘNG TÚI PHÍA TRÊN</t>
  </si>
  <si>
    <t>RỘNG TÚI PHÍA DƯỚI</t>
  </si>
  <si>
    <t>CAO TÚI</t>
  </si>
  <si>
    <t>RỘNG MIỆNG TÚI</t>
  </si>
  <si>
    <t>HẠ CỔ TRƯỚC - TỪ ĐỈNH VAI ĐẾN ĐƯỜNG MAY CỔ</t>
  </si>
  <si>
    <t>HẠ CỔ SAU - TỪ ĐỈNH VẢI ĐẾN ĐƯỜNG MAY CỔ</t>
  </si>
  <si>
    <t>KHUỶU TAY DƯỚI NÁCH 8 INCH</t>
  </si>
  <si>
    <t>CẲNG TAY TRÊN ĐƯỜNG MAY CỔ TAY 4 INCH</t>
  </si>
  <si>
    <t>CỬA TAY TẠI ĐƯỜNG TẠI MÉP BO</t>
  </si>
  <si>
    <t>ĐO CĂNG NGANG LAI TẠI ĐƯỜNG TRA RIB</t>
  </si>
  <si>
    <t>ĐỘ DÀI DÂY LUỒN THÀNH PHẨM</t>
  </si>
  <si>
    <t>SƯỜN TRONG TAY ÁO</t>
  </si>
  <si>
    <r>
      <t>***BRING BACK TO SPECS-</t>
    </r>
    <r>
      <rPr>
        <b/>
        <sz val="16"/>
        <color rgb="FFFF0000"/>
        <rFont val="Calibri"/>
        <family val="2"/>
      </rPr>
      <t>QUAY LẠI ĐÚNG THÔNG SỐ</t>
    </r>
  </si>
  <si>
    <r>
      <t xml:space="preserve">***REVISED POM***FOLLOW NEW MEASUREMENT- </t>
    </r>
    <r>
      <rPr>
        <b/>
        <sz val="16"/>
        <color rgb="FFFF0000"/>
        <rFont val="Calibri"/>
        <family val="2"/>
      </rPr>
      <t>ĐIỀU CHỈNH THÔNG SỐ THEO CỘT REVISED POMS 07/01/2025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</si>
</sst>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8"/>
      <name val="Calibri"/>
      <family val="2"/>
    </font>
    <font>
      <b/>
      <sz val="2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22" fillId="5" borderId="30" xfId="0" applyNumberFormat="1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39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0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39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10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0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12" fontId="22" fillId="2" borderId="26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3" fillId="0" borderId="31" xfId="0" applyFont="1" applyBorder="1" applyAlignment="1">
      <alignment horizontal="center" vertical="center"/>
    </xf>
    <xf numFmtId="12" fontId="10" fillId="0" borderId="11" xfId="0" applyNumberFormat="1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39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2" fontId="25" fillId="8" borderId="4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2" fontId="7" fillId="9" borderId="40" xfId="0" applyNumberFormat="1" applyFont="1" applyFill="1" applyBorder="1" applyAlignment="1">
      <alignment horizontal="center" vertical="center" wrapText="1"/>
    </xf>
    <xf numFmtId="14" fontId="9" fillId="9" borderId="23" xfId="0" applyNumberFormat="1" applyFont="1" applyFill="1" applyBorder="1" applyAlignment="1">
      <alignment horizontal="center" vertical="center"/>
    </xf>
    <xf numFmtId="12" fontId="11" fillId="9" borderId="26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15" fillId="9" borderId="28" xfId="0" applyNumberFormat="1" applyFont="1" applyFill="1" applyBorder="1" applyAlignment="1">
      <alignment horizontal="center" vertical="center"/>
    </xf>
    <xf numFmtId="12" fontId="22" fillId="9" borderId="39" xfId="0" applyNumberFormat="1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vertical="center"/>
    </xf>
    <xf numFmtId="12" fontId="22" fillId="10" borderId="11" xfId="0" applyNumberFormat="1" applyFont="1" applyFill="1" applyBorder="1" applyAlignment="1">
      <alignment horizontal="center" vertical="center"/>
    </xf>
    <xf numFmtId="12" fontId="25" fillId="10" borderId="11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4" fillId="10" borderId="11" xfId="0" applyNumberFormat="1" applyFont="1" applyFill="1" applyBorder="1" applyAlignment="1">
      <alignment horizontal="center" vertical="center"/>
    </xf>
    <xf numFmtId="12" fontId="25" fillId="10" borderId="2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5" fillId="0" borderId="20" xfId="0" applyFont="1" applyBorder="1"/>
    <xf numFmtId="0" fontId="5" fillId="0" borderId="23" xfId="0" applyFont="1" applyBorder="1"/>
    <xf numFmtId="0" fontId="25" fillId="10" borderId="11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5" fillId="0" borderId="0" xfId="0" applyFont="1"/>
    <xf numFmtId="0" fontId="11" fillId="2" borderId="12" xfId="0" applyFont="1" applyFill="1" applyBorder="1" applyAlignment="1">
      <alignment vertical="center"/>
    </xf>
    <xf numFmtId="0" fontId="5" fillId="0" borderId="21" xfId="0" applyFont="1" applyBorder="1"/>
    <xf numFmtId="0" fontId="11" fillId="0" borderId="1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2" borderId="26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10" borderId="11" xfId="0" applyFont="1" applyFill="1" applyBorder="1" applyAlignment="1">
      <alignment vertical="center" wrapText="1"/>
    </xf>
    <xf numFmtId="0" fontId="11" fillId="10" borderId="11" xfId="0" applyFont="1" applyFill="1" applyBorder="1" applyAlignment="1">
      <alignment horizontal="left" wrapText="1"/>
    </xf>
    <xf numFmtId="0" fontId="11" fillId="10" borderId="11" xfId="0" applyFont="1" applyFill="1" applyBorder="1" applyAlignment="1">
      <alignment horizontal="left" vertical="center" wrapText="1"/>
    </xf>
    <xf numFmtId="0" fontId="11" fillId="10" borderId="11" xfId="0" applyFont="1" applyFill="1" applyBorder="1" applyAlignment="1">
      <alignment wrapText="1"/>
    </xf>
    <xf numFmtId="12" fontId="11" fillId="11" borderId="11" xfId="0" applyNumberFormat="1" applyFont="1" applyFill="1" applyBorder="1" applyAlignment="1">
      <alignment horizontal="center" vertical="center"/>
    </xf>
    <xf numFmtId="12" fontId="25" fillId="11" borderId="11" xfId="0" applyNumberFormat="1" applyFont="1" applyFill="1" applyBorder="1" applyAlignment="1">
      <alignment horizontal="center" vertical="center"/>
    </xf>
    <xf numFmtId="12" fontId="11" fillId="11" borderId="12" xfId="0" applyNumberFormat="1" applyFont="1" applyFill="1" applyBorder="1" applyAlignment="1">
      <alignment horizontal="center" vertical="center"/>
    </xf>
    <xf numFmtId="12" fontId="11" fillId="11" borderId="32" xfId="0" applyNumberFormat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26" xfId="0" applyFont="1" applyFill="1" applyBorder="1"/>
    <xf numFmtId="0" fontId="11" fillId="10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1" fillId="10" borderId="11" xfId="0" applyFont="1" applyFill="1" applyBorder="1" applyAlignment="1">
      <alignment vertical="center"/>
    </xf>
    <xf numFmtId="0" fontId="11" fillId="10" borderId="11" xfId="0" applyFont="1" applyFill="1" applyBorder="1"/>
    <xf numFmtId="0" fontId="11" fillId="10" borderId="11" xfId="0" applyFont="1" applyFill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8" fillId="7" borderId="3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691535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B287B3E-F7DD-4635-96A2-FCE07711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11176</xdr:rowOff>
    </xdr:from>
    <xdr:to>
      <xdr:col>2</xdr:col>
      <xdr:colOff>1683915</xdr:colOff>
      <xdr:row>23</xdr:row>
      <xdr:rowOff>241329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B5B00-1A0D-45D0-B232-1B40F1C5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44719" y="2764095"/>
          <a:ext cx="5157753" cy="3868315"/>
        </a:xfrm>
        <a:prstGeom prst="rect">
          <a:avLst/>
        </a:prstGeom>
      </xdr:spPr>
    </xdr:pic>
    <xdr:clientData/>
  </xdr:twoCellAnchor>
  <xdr:twoCellAnchor editAs="oneCell">
    <xdr:from>
      <xdr:col>2</xdr:col>
      <xdr:colOff>1672120</xdr:colOff>
      <xdr:row>5</xdr:row>
      <xdr:rowOff>497024</xdr:rowOff>
    </xdr:from>
    <xdr:to>
      <xdr:col>4</xdr:col>
      <xdr:colOff>743726</xdr:colOff>
      <xdr:row>23</xdr:row>
      <xdr:rowOff>241299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762CB-0447-48A0-8F83-1296A0A7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209035" y="2744709"/>
          <a:ext cx="5179875" cy="3884906"/>
        </a:xfrm>
        <a:prstGeom prst="rect">
          <a:avLst/>
        </a:prstGeom>
      </xdr:spPr>
    </xdr:pic>
    <xdr:clientData/>
  </xdr:twoCellAnchor>
  <xdr:twoCellAnchor editAs="oneCell">
    <xdr:from>
      <xdr:col>4</xdr:col>
      <xdr:colOff>734620</xdr:colOff>
      <xdr:row>5</xdr:row>
      <xdr:rowOff>501228</xdr:rowOff>
    </xdr:from>
    <xdr:to>
      <xdr:col>7</xdr:col>
      <xdr:colOff>612698</xdr:colOff>
      <xdr:row>23</xdr:row>
      <xdr:rowOff>253999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3A4ADC-C505-45BB-AD78-F24E5F6C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083773" y="2749975"/>
          <a:ext cx="5188371" cy="3891278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472097A-9A87-425F-A18D-8BD543C71BBF}"/>
            </a:ext>
          </a:extLst>
        </xdr:cNvPr>
        <xdr:cNvSpPr txBox="1"/>
      </xdr:nvSpPr>
      <xdr:spPr>
        <a:xfrm>
          <a:off x="18669000" y="8597900"/>
          <a:ext cx="312420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 b="1"/>
        </a:p>
      </xdr:txBody>
    </xdr:sp>
    <xdr:clientData/>
  </xdr:twoCellAnchor>
  <xdr:twoCellAnchor>
    <xdr:from>
      <xdr:col>5</xdr:col>
      <xdr:colOff>1041400</xdr:colOff>
      <xdr:row>6</xdr:row>
      <xdr:rowOff>279400</xdr:rowOff>
    </xdr:from>
    <xdr:to>
      <xdr:col>6</xdr:col>
      <xdr:colOff>317500</xdr:colOff>
      <xdr:row>10</xdr:row>
      <xdr:rowOff>165100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069007B-0BD7-2B36-6A35-F09957859E35}"/>
            </a:ext>
          </a:extLst>
        </xdr:cNvPr>
        <xdr:cNvSpPr/>
      </xdr:nvSpPr>
      <xdr:spPr>
        <a:xfrm>
          <a:off x="9258300" y="2387600"/>
          <a:ext cx="876300" cy="1181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1242966</xdr:colOff>
      <xdr:row>5</xdr:row>
      <xdr:rowOff>497025</xdr:rowOff>
    </xdr:from>
    <xdr:to>
      <xdr:col>4</xdr:col>
      <xdr:colOff>262714</xdr:colOff>
      <xdr:row>23</xdr:row>
      <xdr:rowOff>241300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032442-AA7B-4840-84F8-07994A21B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785703" y="2700788"/>
          <a:ext cx="5099442" cy="3824581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C96E2DF2-E054-43EE-9AA4-E2A5673C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455677</xdr:rowOff>
    </xdr:from>
    <xdr:to>
      <xdr:col>2</xdr:col>
      <xdr:colOff>1635760</xdr:colOff>
      <xdr:row>23</xdr:row>
      <xdr:rowOff>188413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76E628-C8B9-42AA-A71C-1D0A698E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35988" y="2657998"/>
          <a:ext cx="5087903" cy="3815927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1023015</xdr:colOff>
      <xdr:row>5</xdr:row>
      <xdr:rowOff>458896</xdr:rowOff>
    </xdr:from>
    <xdr:to>
      <xdr:col>6</xdr:col>
      <xdr:colOff>821718</xdr:colOff>
      <xdr:row>23</xdr:row>
      <xdr:rowOff>211667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327AF8-91AF-4498-B375-06BC2744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152440" y="2663721"/>
          <a:ext cx="5107938" cy="3830953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AAE953B-42AB-4E90-83B6-BAA00AAC28D9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 b="1"/>
        </a:p>
      </xdr:txBody>
    </xdr:sp>
    <xdr:clientData/>
  </xdr:twoCellAnchor>
  <xdr:twoCellAnchor>
    <xdr:from>
      <xdr:col>5</xdr:col>
      <xdr:colOff>99484</xdr:colOff>
      <xdr:row>7</xdr:row>
      <xdr:rowOff>194735</xdr:rowOff>
    </xdr:from>
    <xdr:to>
      <xdr:col>5</xdr:col>
      <xdr:colOff>878417</xdr:colOff>
      <xdr:row>11</xdr:row>
      <xdr:rowOff>179918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B104646-75A3-432C-8A40-0DE125160686}"/>
            </a:ext>
          </a:extLst>
        </xdr:cNvPr>
        <xdr:cNvSpPr/>
      </xdr:nvSpPr>
      <xdr:spPr>
        <a:xfrm>
          <a:off x="8296757" y="2749167"/>
          <a:ext cx="778933" cy="1082001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845"/>
  <sheetViews>
    <sheetView view="pageBreakPreview" zoomScale="46" zoomScaleNormal="75" zoomScaleSheetLayoutView="46" workbookViewId="0">
      <pane xSplit="13" ySplit="5" topLeftCell="N13" activePane="bottomRight" state="frozen"/>
      <selection activeCell="C5" sqref="C5"/>
      <selection pane="topRight" activeCell="C5" sqref="C5"/>
      <selection pane="bottomLeft" activeCell="C5" sqref="C5"/>
      <selection pane="bottomRight" activeCell="D40" sqref="D40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2" width="19.1796875" style="10" customWidth="1"/>
    <col min="13" max="13" width="64.26953125" customWidth="1"/>
    <col min="14" max="14" width="12.6328125" customWidth="1"/>
    <col min="15" max="15" width="13.453125" customWidth="1"/>
    <col min="16" max="16" width="17" customWidth="1"/>
    <col min="17" max="17" width="11.81640625" customWidth="1"/>
    <col min="18" max="27" width="22.36328125" customWidth="1"/>
  </cols>
  <sheetData>
    <row r="1" spans="1:27" ht="32.25" customHeight="1" thickBot="1" x14ac:dyDescent="1.05">
      <c r="A1" s="165" t="s">
        <v>9</v>
      </c>
      <c r="B1" s="165"/>
      <c r="C1" s="70">
        <v>118589</v>
      </c>
      <c r="D1" s="139"/>
      <c r="F1" s="163"/>
      <c r="G1" s="163"/>
      <c r="H1" s="163"/>
      <c r="I1" s="14"/>
      <c r="J1" s="14"/>
      <c r="K1" s="14"/>
      <c r="L1" s="14"/>
      <c r="M1" s="25"/>
    </row>
    <row r="2" spans="1:27" ht="24.75" customHeight="1" thickBot="1" x14ac:dyDescent="1.05">
      <c r="A2" s="165" t="s">
        <v>10</v>
      </c>
      <c r="B2" s="165"/>
      <c r="C2" s="44" t="s">
        <v>74</v>
      </c>
      <c r="D2" s="140"/>
      <c r="F2" s="164"/>
      <c r="G2" s="164"/>
      <c r="H2" s="164"/>
      <c r="I2" s="14"/>
      <c r="J2" s="14"/>
      <c r="K2" s="14"/>
      <c r="L2" s="14"/>
      <c r="M2" s="26"/>
    </row>
    <row r="3" spans="1:27" ht="24.75" customHeight="1" thickBot="1" x14ac:dyDescent="1.05">
      <c r="A3" s="169" t="s">
        <v>29</v>
      </c>
      <c r="B3" s="170"/>
      <c r="C3" s="29" t="s">
        <v>44</v>
      </c>
      <c r="D3" s="141"/>
      <c r="F3" s="23"/>
      <c r="G3" s="14"/>
      <c r="H3" s="14"/>
      <c r="I3" s="14"/>
      <c r="J3" s="14"/>
      <c r="K3" s="14"/>
      <c r="L3" s="14"/>
      <c r="M3" s="26"/>
    </row>
    <row r="4" spans="1:27" ht="22.75" customHeight="1" thickBot="1" x14ac:dyDescent="0.55000000000000004">
      <c r="A4" s="165" t="s">
        <v>36</v>
      </c>
      <c r="B4" s="165"/>
      <c r="C4" s="27" t="s">
        <v>75</v>
      </c>
      <c r="D4" s="87"/>
      <c r="F4" s="24" t="s">
        <v>82</v>
      </c>
      <c r="H4" s="13"/>
      <c r="K4" s="13"/>
      <c r="M4" s="26"/>
    </row>
    <row r="5" spans="1:27" ht="22.75" customHeight="1" thickBot="1" x14ac:dyDescent="0.55000000000000004">
      <c r="A5" s="168" t="s">
        <v>11</v>
      </c>
      <c r="B5" s="168"/>
      <c r="C5" s="15" t="s">
        <v>13</v>
      </c>
      <c r="D5" s="58"/>
      <c r="H5" s="13"/>
      <c r="K5" s="13"/>
      <c r="M5" s="26"/>
    </row>
    <row r="6" spans="1:27" ht="24.75" customHeight="1" thickBot="1" x14ac:dyDescent="1.05">
      <c r="A6" s="166" t="s">
        <v>8</v>
      </c>
      <c r="B6" s="167"/>
      <c r="C6" s="46"/>
      <c r="D6" s="141"/>
      <c r="F6" s="23"/>
      <c r="G6" s="14"/>
      <c r="H6" s="14"/>
      <c r="I6" s="14"/>
      <c r="J6" s="14"/>
      <c r="K6" s="14"/>
      <c r="L6" s="14"/>
      <c r="M6" s="26"/>
    </row>
    <row r="7" spans="1:27" ht="48" customHeight="1" thickBot="1" x14ac:dyDescent="0.55000000000000004">
      <c r="A7" s="47"/>
      <c r="B7" s="152" t="s">
        <v>4</v>
      </c>
      <c r="C7" s="153"/>
      <c r="D7" s="124"/>
      <c r="E7" s="51"/>
      <c r="F7" s="55" t="s">
        <v>12</v>
      </c>
      <c r="G7" s="53" t="s">
        <v>70</v>
      </c>
      <c r="H7" s="30"/>
      <c r="I7" s="94" t="s">
        <v>73</v>
      </c>
      <c r="J7" s="110" t="s">
        <v>78</v>
      </c>
      <c r="K7" s="114"/>
      <c r="L7" s="94" t="s">
        <v>73</v>
      </c>
      <c r="M7" s="48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44" customHeight="1" thickBot="1" x14ac:dyDescent="0.4">
      <c r="A8" s="49" t="s">
        <v>5</v>
      </c>
      <c r="B8" s="154" t="s">
        <v>56</v>
      </c>
      <c r="C8" s="155"/>
      <c r="D8" s="125"/>
      <c r="E8" s="52" t="s">
        <v>18</v>
      </c>
      <c r="F8" s="56" t="s">
        <v>13</v>
      </c>
      <c r="G8" s="54">
        <v>45568</v>
      </c>
      <c r="H8" s="50" t="s">
        <v>35</v>
      </c>
      <c r="I8" s="95">
        <v>45568</v>
      </c>
      <c r="J8" s="111">
        <v>45664</v>
      </c>
      <c r="K8" s="115" t="s">
        <v>35</v>
      </c>
      <c r="L8" s="95">
        <v>45664</v>
      </c>
      <c r="M8" s="200" t="s">
        <v>79</v>
      </c>
      <c r="N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58" customFormat="1" ht="42" x14ac:dyDescent="0.5">
      <c r="A9" s="104">
        <v>1</v>
      </c>
      <c r="B9" s="156" t="s">
        <v>30</v>
      </c>
      <c r="C9" s="157"/>
      <c r="D9" s="142" t="s">
        <v>86</v>
      </c>
      <c r="E9" s="69">
        <v>0.25</v>
      </c>
      <c r="F9" s="73">
        <v>7.5</v>
      </c>
      <c r="G9" s="105">
        <v>8</v>
      </c>
      <c r="H9" s="106">
        <f t="shared" ref="H9" si="0">G9-F9</f>
        <v>0.5</v>
      </c>
      <c r="I9" s="108"/>
      <c r="J9" s="112">
        <v>7.625</v>
      </c>
      <c r="K9" s="106">
        <f>J9-F9</f>
        <v>0.125</v>
      </c>
      <c r="L9" s="108"/>
      <c r="M9" s="107"/>
      <c r="N9" s="5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58" customFormat="1" ht="25" customHeight="1" x14ac:dyDescent="0.5">
      <c r="A10" s="45">
        <v>2</v>
      </c>
      <c r="B10" s="161" t="s">
        <v>40</v>
      </c>
      <c r="C10" s="162"/>
      <c r="D10" s="143" t="s">
        <v>87</v>
      </c>
      <c r="E10" s="59">
        <v>0.75</v>
      </c>
      <c r="F10" s="79">
        <v>26</v>
      </c>
      <c r="G10" s="60">
        <v>26</v>
      </c>
      <c r="H10" s="61">
        <f t="shared" ref="H10" si="1">G10-F10</f>
        <v>0</v>
      </c>
      <c r="I10" s="96"/>
      <c r="J10" s="113">
        <v>26</v>
      </c>
      <c r="K10" s="61">
        <f>J10-F10</f>
        <v>0</v>
      </c>
      <c r="L10" s="96"/>
      <c r="M10" s="62"/>
      <c r="N10" s="5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58" customFormat="1" ht="25" customHeight="1" x14ac:dyDescent="0.5">
      <c r="A11" s="45">
        <v>3</v>
      </c>
      <c r="B11" s="161" t="s">
        <v>31</v>
      </c>
      <c r="C11" s="162"/>
      <c r="D11" s="143" t="s">
        <v>88</v>
      </c>
      <c r="E11" s="59">
        <v>0.75</v>
      </c>
      <c r="F11" s="79">
        <v>27</v>
      </c>
      <c r="G11" s="60">
        <v>27</v>
      </c>
      <c r="H11" s="61">
        <f t="shared" ref="H11" si="2">G11-F11</f>
        <v>0</v>
      </c>
      <c r="I11" s="96"/>
      <c r="J11" s="113">
        <v>27</v>
      </c>
      <c r="K11" s="61">
        <f t="shared" ref="K11:K12" si="3">J11-F11</f>
        <v>0</v>
      </c>
      <c r="L11" s="96"/>
      <c r="M11" s="62"/>
      <c r="N11" s="5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58" customFormat="1" ht="25" customHeight="1" x14ac:dyDescent="0.5">
      <c r="A12" s="45">
        <v>4</v>
      </c>
      <c r="B12" s="84" t="s">
        <v>61</v>
      </c>
      <c r="C12" s="84"/>
      <c r="D12" s="137" t="s">
        <v>89</v>
      </c>
      <c r="E12" s="59">
        <v>0.75</v>
      </c>
      <c r="F12" s="79">
        <v>20</v>
      </c>
      <c r="G12" s="60">
        <v>20</v>
      </c>
      <c r="H12" s="61">
        <f t="shared" ref="H12:H18" si="4">G12-F12</f>
        <v>0</v>
      </c>
      <c r="I12" s="96"/>
      <c r="J12" s="113">
        <v>20</v>
      </c>
      <c r="K12" s="61">
        <f t="shared" si="3"/>
        <v>0</v>
      </c>
      <c r="L12" s="96"/>
      <c r="M12" s="62"/>
      <c r="N12" s="5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58" customFormat="1" ht="42" x14ac:dyDescent="0.5">
      <c r="A13" s="116">
        <v>5</v>
      </c>
      <c r="B13" s="117" t="s">
        <v>14</v>
      </c>
      <c r="C13" s="117"/>
      <c r="D13" s="144" t="s">
        <v>90</v>
      </c>
      <c r="E13" s="118">
        <v>0.75</v>
      </c>
      <c r="F13" s="122">
        <v>26.5</v>
      </c>
      <c r="G13" s="120">
        <v>27.25</v>
      </c>
      <c r="H13" s="121">
        <f t="shared" si="4"/>
        <v>0.75</v>
      </c>
      <c r="I13" s="119">
        <v>26</v>
      </c>
      <c r="J13" s="120">
        <v>26.5</v>
      </c>
      <c r="K13" s="121">
        <f t="shared" ref="K13:K16" si="5">J13-I13</f>
        <v>0.5</v>
      </c>
      <c r="L13" s="119"/>
      <c r="M13" s="126" t="s">
        <v>111</v>
      </c>
      <c r="N13" s="5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58" customFormat="1" ht="25" customHeight="1" x14ac:dyDescent="0.5">
      <c r="A14" s="45">
        <v>6</v>
      </c>
      <c r="B14" s="84" t="s">
        <v>38</v>
      </c>
      <c r="C14" s="84"/>
      <c r="D14" s="137" t="s">
        <v>91</v>
      </c>
      <c r="E14" s="59">
        <v>0.375</v>
      </c>
      <c r="F14" s="79">
        <v>11.5</v>
      </c>
      <c r="G14" s="60">
        <v>11.5</v>
      </c>
      <c r="H14" s="61">
        <f t="shared" si="4"/>
        <v>0</v>
      </c>
      <c r="I14" s="96"/>
      <c r="J14" s="113">
        <v>11.625</v>
      </c>
      <c r="K14" s="61">
        <f t="shared" ref="K14:K15" si="6">J14-F14</f>
        <v>0.125</v>
      </c>
      <c r="L14" s="96"/>
      <c r="M14" s="62"/>
      <c r="N14" s="5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58" customFormat="1" ht="25" customHeight="1" x14ac:dyDescent="0.5">
      <c r="A15" s="45">
        <v>7</v>
      </c>
      <c r="B15" s="160" t="s">
        <v>45</v>
      </c>
      <c r="C15" s="160"/>
      <c r="D15" s="136" t="s">
        <v>92</v>
      </c>
      <c r="E15" s="59">
        <v>0.375</v>
      </c>
      <c r="F15" s="79">
        <v>11.75</v>
      </c>
      <c r="G15" s="60">
        <v>11.625</v>
      </c>
      <c r="H15" s="61">
        <f t="shared" si="4"/>
        <v>-0.125</v>
      </c>
      <c r="I15" s="96"/>
      <c r="J15" s="113">
        <v>11.625</v>
      </c>
      <c r="K15" s="61">
        <f t="shared" si="6"/>
        <v>-0.125</v>
      </c>
      <c r="L15" s="96"/>
      <c r="M15" s="62"/>
      <c r="N15" s="5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8" customFormat="1" ht="63" x14ac:dyDescent="0.5">
      <c r="A16" s="116">
        <v>8</v>
      </c>
      <c r="B16" s="117" t="s">
        <v>17</v>
      </c>
      <c r="C16" s="117"/>
      <c r="D16" s="144" t="s">
        <v>93</v>
      </c>
      <c r="E16" s="118">
        <v>0.75</v>
      </c>
      <c r="F16" s="119">
        <v>22</v>
      </c>
      <c r="G16" s="120">
        <v>22</v>
      </c>
      <c r="H16" s="121">
        <f t="shared" si="4"/>
        <v>0</v>
      </c>
      <c r="I16" s="119">
        <v>20.5</v>
      </c>
      <c r="J16" s="120">
        <v>20.25</v>
      </c>
      <c r="K16" s="121">
        <f t="shared" si="5"/>
        <v>-0.25</v>
      </c>
      <c r="L16" s="119">
        <v>20.75</v>
      </c>
      <c r="M16" s="126" t="s">
        <v>112</v>
      </c>
      <c r="N16" s="5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58" customFormat="1" ht="42" x14ac:dyDescent="0.5">
      <c r="A17" s="116">
        <v>9</v>
      </c>
      <c r="B17" s="158" t="s">
        <v>46</v>
      </c>
      <c r="C17" s="158"/>
      <c r="D17" s="145" t="s">
        <v>94</v>
      </c>
      <c r="E17" s="118">
        <v>0.25</v>
      </c>
      <c r="F17" s="119">
        <v>3.5</v>
      </c>
      <c r="G17" s="120">
        <v>3.375</v>
      </c>
      <c r="H17" s="121">
        <f t="shared" si="4"/>
        <v>-0.125</v>
      </c>
      <c r="I17" s="119"/>
      <c r="J17" s="120">
        <v>3.25</v>
      </c>
      <c r="K17" s="121">
        <f t="shared" ref="K17:K21" si="7">J17-F17</f>
        <v>-0.25</v>
      </c>
      <c r="L17" s="119"/>
      <c r="M17" s="126" t="s">
        <v>111</v>
      </c>
      <c r="N17" s="5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58" customFormat="1" ht="25" customHeight="1" x14ac:dyDescent="0.5">
      <c r="A18" s="45">
        <v>10</v>
      </c>
      <c r="B18" s="159" t="s">
        <v>47</v>
      </c>
      <c r="C18" s="159"/>
      <c r="D18" s="138" t="s">
        <v>95</v>
      </c>
      <c r="E18" s="59">
        <v>0.125</v>
      </c>
      <c r="F18" s="79">
        <v>1.5</v>
      </c>
      <c r="G18" s="60">
        <v>1.5</v>
      </c>
      <c r="H18" s="61">
        <f t="shared" si="4"/>
        <v>0</v>
      </c>
      <c r="I18" s="96"/>
      <c r="J18" s="113">
        <v>1.5</v>
      </c>
      <c r="K18" s="61">
        <f t="shared" si="7"/>
        <v>0</v>
      </c>
      <c r="L18" s="96"/>
      <c r="M18" s="127"/>
      <c r="N18" s="5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8" customFormat="1" ht="25" customHeight="1" x14ac:dyDescent="0.5">
      <c r="A19" s="45">
        <v>11</v>
      </c>
      <c r="B19" s="160" t="s">
        <v>48</v>
      </c>
      <c r="C19" s="160"/>
      <c r="D19" s="136" t="s">
        <v>96</v>
      </c>
      <c r="E19" s="59">
        <v>0.125</v>
      </c>
      <c r="F19" s="73">
        <v>1.5</v>
      </c>
      <c r="G19" s="60">
        <v>1.5</v>
      </c>
      <c r="H19" s="61">
        <f t="shared" ref="H19" si="8">G19-F19</f>
        <v>0</v>
      </c>
      <c r="I19" s="96"/>
      <c r="J19" s="113">
        <v>1.5</v>
      </c>
      <c r="K19" s="61">
        <f t="shared" si="7"/>
        <v>0</v>
      </c>
      <c r="L19" s="96"/>
      <c r="M19" s="12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58" customFormat="1" ht="42" x14ac:dyDescent="0.5">
      <c r="A20" s="116">
        <v>12</v>
      </c>
      <c r="B20" s="117" t="s">
        <v>49</v>
      </c>
      <c r="C20" s="117"/>
      <c r="D20" s="144" t="s">
        <v>97</v>
      </c>
      <c r="E20" s="118">
        <v>0.25</v>
      </c>
      <c r="F20" s="119">
        <v>15.75</v>
      </c>
      <c r="G20" s="120">
        <v>15.625</v>
      </c>
      <c r="H20" s="121">
        <f>G20-F20</f>
        <v>-0.125</v>
      </c>
      <c r="I20" s="119"/>
      <c r="J20" s="120">
        <v>16.5</v>
      </c>
      <c r="K20" s="121">
        <f t="shared" si="7"/>
        <v>0.75</v>
      </c>
      <c r="L20" s="119"/>
      <c r="M20" s="126" t="s">
        <v>111</v>
      </c>
      <c r="N20" s="5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58" customFormat="1" ht="42" x14ac:dyDescent="0.5">
      <c r="A21" s="116">
        <v>13</v>
      </c>
      <c r="B21" s="158" t="s">
        <v>50</v>
      </c>
      <c r="C21" s="158"/>
      <c r="D21" s="145" t="s">
        <v>98</v>
      </c>
      <c r="E21" s="118">
        <v>0.25</v>
      </c>
      <c r="F21" s="119">
        <v>11</v>
      </c>
      <c r="G21" s="120">
        <v>11.5</v>
      </c>
      <c r="H21" s="121">
        <f>G21-F21</f>
        <v>0.5</v>
      </c>
      <c r="I21" s="119"/>
      <c r="J21" s="120">
        <v>11.5</v>
      </c>
      <c r="K21" s="121">
        <f t="shared" si="7"/>
        <v>0.5</v>
      </c>
      <c r="L21" s="119"/>
      <c r="M21" s="126" t="s">
        <v>111</v>
      </c>
      <c r="N21" s="5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58" customFormat="1" ht="25" customHeight="1" x14ac:dyDescent="0.5">
      <c r="A22" s="45">
        <v>14</v>
      </c>
      <c r="B22" s="159" t="s">
        <v>51</v>
      </c>
      <c r="C22" s="159"/>
      <c r="D22" s="138" t="s">
        <v>99</v>
      </c>
      <c r="E22" s="59">
        <v>0.375</v>
      </c>
      <c r="F22" s="79">
        <v>11</v>
      </c>
      <c r="G22" s="60">
        <v>11.5</v>
      </c>
      <c r="H22" s="61">
        <f t="shared" ref="H22" si="9">G22-F22</f>
        <v>0.5</v>
      </c>
      <c r="I22" s="96">
        <v>10.5</v>
      </c>
      <c r="J22" s="113">
        <v>10.5</v>
      </c>
      <c r="K22" s="61">
        <f t="shared" ref="K22" si="10">J22-I22</f>
        <v>0</v>
      </c>
      <c r="L22" s="96"/>
      <c r="M22" s="127"/>
      <c r="N22" s="5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58" customFormat="1" ht="42" x14ac:dyDescent="0.5">
      <c r="A23" s="116">
        <v>15</v>
      </c>
      <c r="B23" s="173" t="s">
        <v>52</v>
      </c>
      <c r="C23" s="173"/>
      <c r="D23" s="146" t="s">
        <v>100</v>
      </c>
      <c r="E23" s="118">
        <v>0.375</v>
      </c>
      <c r="F23" s="119">
        <v>12</v>
      </c>
      <c r="G23" s="120">
        <v>12.5</v>
      </c>
      <c r="H23" s="121">
        <f t="shared" ref="H23:H25" si="11">G23-F23</f>
        <v>0.5</v>
      </c>
      <c r="I23" s="119"/>
      <c r="J23" s="120">
        <v>12.5</v>
      </c>
      <c r="K23" s="121">
        <f t="shared" ref="K23:K32" si="12">J23-F23</f>
        <v>0.5</v>
      </c>
      <c r="L23" s="119"/>
      <c r="M23" s="126" t="s">
        <v>111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58" customFormat="1" ht="25" customHeight="1" x14ac:dyDescent="0.5">
      <c r="A24" s="45">
        <v>16</v>
      </c>
      <c r="B24" s="160" t="s">
        <v>53</v>
      </c>
      <c r="C24" s="160"/>
      <c r="D24" s="136" t="s">
        <v>101</v>
      </c>
      <c r="E24" s="59">
        <v>0.25</v>
      </c>
      <c r="F24" s="79">
        <v>9.5</v>
      </c>
      <c r="G24" s="60">
        <v>9.75</v>
      </c>
      <c r="H24" s="61">
        <f t="shared" si="11"/>
        <v>0.25</v>
      </c>
      <c r="I24" s="96"/>
      <c r="J24" s="113">
        <v>9.5</v>
      </c>
      <c r="K24" s="61">
        <f t="shared" si="12"/>
        <v>0</v>
      </c>
      <c r="L24" s="96"/>
      <c r="M24" s="128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58" customFormat="1" ht="25" customHeight="1" x14ac:dyDescent="0.5">
      <c r="A25" s="45">
        <v>17</v>
      </c>
      <c r="B25" s="84" t="s">
        <v>54</v>
      </c>
      <c r="C25" s="84"/>
      <c r="D25" s="137" t="s">
        <v>102</v>
      </c>
      <c r="E25" s="59">
        <v>0.25</v>
      </c>
      <c r="F25" s="79">
        <v>6.25</v>
      </c>
      <c r="G25" s="60">
        <v>6.25</v>
      </c>
      <c r="H25" s="61">
        <f t="shared" si="11"/>
        <v>0</v>
      </c>
      <c r="I25" s="96"/>
      <c r="J25" s="113">
        <v>6.375</v>
      </c>
      <c r="K25" s="61">
        <f t="shared" si="12"/>
        <v>0.125</v>
      </c>
      <c r="L25" s="96"/>
      <c r="M25" s="127"/>
      <c r="N25" s="5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58" customFormat="1" ht="42" x14ac:dyDescent="0.5">
      <c r="A26" s="116">
        <v>18</v>
      </c>
      <c r="B26" s="171" t="s">
        <v>15</v>
      </c>
      <c r="C26" s="172"/>
      <c r="D26" s="147" t="s">
        <v>103</v>
      </c>
      <c r="E26" s="118">
        <v>0.125</v>
      </c>
      <c r="F26" s="119">
        <v>3.75</v>
      </c>
      <c r="G26" s="120">
        <v>4.25</v>
      </c>
      <c r="H26" s="121">
        <f>G26-F26</f>
        <v>0.5</v>
      </c>
      <c r="I26" s="119"/>
      <c r="J26" s="120">
        <v>4</v>
      </c>
      <c r="K26" s="121">
        <f t="shared" si="12"/>
        <v>0.25</v>
      </c>
      <c r="L26" s="119"/>
      <c r="M26" s="126" t="s">
        <v>111</v>
      </c>
      <c r="N26" s="5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58" customFormat="1" ht="42" x14ac:dyDescent="0.5">
      <c r="A27" s="116">
        <v>19</v>
      </c>
      <c r="B27" s="171" t="s">
        <v>16</v>
      </c>
      <c r="C27" s="172"/>
      <c r="D27" s="147" t="s">
        <v>104</v>
      </c>
      <c r="E27" s="118">
        <v>0.125</v>
      </c>
      <c r="F27" s="119">
        <v>0.5</v>
      </c>
      <c r="G27" s="120">
        <v>0.625</v>
      </c>
      <c r="H27" s="121">
        <f>G27-F27</f>
        <v>0.125</v>
      </c>
      <c r="I27" s="119"/>
      <c r="J27" s="120">
        <v>0</v>
      </c>
      <c r="K27" s="121">
        <f t="shared" si="12"/>
        <v>-0.5</v>
      </c>
      <c r="L27" s="119"/>
      <c r="M27" s="126" t="s">
        <v>111</v>
      </c>
      <c r="N27" s="5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58" customFormat="1" ht="25" customHeight="1" x14ac:dyDescent="0.5">
      <c r="A28" s="45">
        <v>22</v>
      </c>
      <c r="B28" s="160" t="s">
        <v>57</v>
      </c>
      <c r="C28" s="160"/>
      <c r="D28" s="136" t="s">
        <v>105</v>
      </c>
      <c r="E28" s="59">
        <v>0.25</v>
      </c>
      <c r="F28" s="79">
        <v>9.75</v>
      </c>
      <c r="G28" s="60">
        <v>9.75</v>
      </c>
      <c r="H28" s="61">
        <f t="shared" ref="H28" si="13">G28-F28</f>
        <v>0</v>
      </c>
      <c r="I28" s="96"/>
      <c r="J28" s="113">
        <v>9.625</v>
      </c>
      <c r="K28" s="61">
        <f t="shared" si="12"/>
        <v>-0.125</v>
      </c>
      <c r="L28" s="96"/>
      <c r="M28" s="127"/>
      <c r="N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58" customFormat="1" ht="25" customHeight="1" x14ac:dyDescent="0.5">
      <c r="A29" s="45">
        <v>23</v>
      </c>
      <c r="B29" s="160" t="s">
        <v>59</v>
      </c>
      <c r="C29" s="160"/>
      <c r="D29" s="136" t="s">
        <v>106</v>
      </c>
      <c r="E29" s="59">
        <v>0.25</v>
      </c>
      <c r="F29" s="79">
        <v>7</v>
      </c>
      <c r="G29" s="60">
        <v>7</v>
      </c>
      <c r="H29" s="61">
        <f t="shared" ref="H29" si="14">G29-F29</f>
        <v>0</v>
      </c>
      <c r="I29" s="96"/>
      <c r="J29" s="113">
        <v>7.125</v>
      </c>
      <c r="K29" s="61">
        <f t="shared" si="12"/>
        <v>0.125</v>
      </c>
      <c r="L29" s="96"/>
      <c r="M29" s="127"/>
      <c r="N29" s="5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58" customFormat="1" ht="25" customHeight="1" x14ac:dyDescent="0.5">
      <c r="A30" s="45">
        <v>24</v>
      </c>
      <c r="B30" s="160" t="s">
        <v>58</v>
      </c>
      <c r="C30" s="160"/>
      <c r="D30" s="136" t="s">
        <v>107</v>
      </c>
      <c r="E30" s="59">
        <v>0.25</v>
      </c>
      <c r="F30" s="79">
        <v>5</v>
      </c>
      <c r="G30" s="60">
        <v>5</v>
      </c>
      <c r="H30" s="61">
        <f t="shared" ref="H30:H31" si="15">G30-F30</f>
        <v>0</v>
      </c>
      <c r="I30" s="96"/>
      <c r="J30" s="113">
        <v>5</v>
      </c>
      <c r="K30" s="61">
        <f t="shared" si="12"/>
        <v>0</v>
      </c>
      <c r="L30" s="96"/>
      <c r="M30" s="127"/>
      <c r="N30" s="5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58" customFormat="1" ht="25" customHeight="1" x14ac:dyDescent="0.5">
      <c r="A31" s="45">
        <v>25</v>
      </c>
      <c r="B31" s="84" t="s">
        <v>62</v>
      </c>
      <c r="C31" s="84"/>
      <c r="D31" s="137" t="s">
        <v>108</v>
      </c>
      <c r="E31" s="59">
        <v>0.75</v>
      </c>
      <c r="F31" s="79">
        <v>24</v>
      </c>
      <c r="G31" s="60">
        <v>24</v>
      </c>
      <c r="H31" s="61">
        <f t="shared" si="15"/>
        <v>0</v>
      </c>
      <c r="I31" s="96"/>
      <c r="J31" s="113">
        <v>24</v>
      </c>
      <c r="K31" s="61">
        <f t="shared" si="12"/>
        <v>0</v>
      </c>
      <c r="L31" s="96"/>
      <c r="M31" s="127"/>
      <c r="N31" s="5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58" customFormat="1" ht="42" x14ac:dyDescent="0.5">
      <c r="A32" s="116">
        <v>26</v>
      </c>
      <c r="B32" s="117" t="s">
        <v>66</v>
      </c>
      <c r="C32" s="117"/>
      <c r="D32" s="144" t="s">
        <v>109</v>
      </c>
      <c r="E32" s="118">
        <v>0.5</v>
      </c>
      <c r="F32" s="119">
        <v>46</v>
      </c>
      <c r="G32" s="120">
        <v>48</v>
      </c>
      <c r="H32" s="121">
        <f t="shared" ref="H32:H33" si="16">G32-F32</f>
        <v>2</v>
      </c>
      <c r="I32" s="119"/>
      <c r="J32" s="120">
        <v>47</v>
      </c>
      <c r="K32" s="121">
        <f t="shared" si="12"/>
        <v>1</v>
      </c>
      <c r="L32" s="119"/>
      <c r="M32" s="126" t="s">
        <v>111</v>
      </c>
      <c r="N32" s="5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30" s="58" customFormat="1" ht="63" x14ac:dyDescent="0.5">
      <c r="A33" s="116">
        <v>27</v>
      </c>
      <c r="B33" s="117" t="s">
        <v>68</v>
      </c>
      <c r="C33" s="117"/>
      <c r="D33" s="144" t="s">
        <v>110</v>
      </c>
      <c r="E33" s="118">
        <v>0.75</v>
      </c>
      <c r="F33" s="119">
        <v>22</v>
      </c>
      <c r="G33" s="120">
        <v>23.25</v>
      </c>
      <c r="H33" s="121">
        <f t="shared" si="16"/>
        <v>1.25</v>
      </c>
      <c r="I33" s="119">
        <v>20.5</v>
      </c>
      <c r="J33" s="120">
        <v>20.75</v>
      </c>
      <c r="K33" s="121">
        <f t="shared" ref="K33" si="17">J33-I33</f>
        <v>0.25</v>
      </c>
      <c r="L33" s="119">
        <v>20.75</v>
      </c>
      <c r="M33" s="126" t="s">
        <v>112</v>
      </c>
      <c r="N33" s="5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30" s="58" customFormat="1" ht="19" customHeight="1" x14ac:dyDescent="0.5">
      <c r="A34" s="6"/>
      <c r="B34" s="86" t="s">
        <v>76</v>
      </c>
      <c r="C34" s="6"/>
      <c r="D34" s="6"/>
      <c r="E34" s="98"/>
      <c r="F34" s="99"/>
      <c r="G34" s="98"/>
      <c r="H34" s="98"/>
      <c r="I34" s="98"/>
      <c r="J34" s="98"/>
      <c r="K34" s="98"/>
      <c r="L34" s="98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30" s="58" customFormat="1" ht="19" customHeight="1" x14ac:dyDescent="0.5">
      <c r="A35" s="6">
        <v>1</v>
      </c>
      <c r="B35" s="97" t="s">
        <v>34</v>
      </c>
      <c r="C35" s="6"/>
      <c r="D35" s="6"/>
      <c r="E35" s="98"/>
      <c r="F35" s="99"/>
      <c r="G35" s="98"/>
      <c r="H35" s="98"/>
      <c r="I35" s="98"/>
      <c r="J35" s="98"/>
      <c r="K35" s="98"/>
      <c r="L35" s="98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30" s="58" customFormat="1" ht="19" customHeight="1" x14ac:dyDescent="0.5">
      <c r="A36" s="6">
        <v>2</v>
      </c>
      <c r="B36" s="97" t="s">
        <v>77</v>
      </c>
      <c r="C36" s="6"/>
      <c r="D36" s="6"/>
      <c r="E36" s="98"/>
      <c r="F36" s="99"/>
      <c r="G36" s="98"/>
      <c r="H36" s="98"/>
      <c r="I36" s="98"/>
      <c r="J36" s="98"/>
      <c r="K36" s="98"/>
      <c r="L36" s="98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30" s="58" customFormat="1" ht="19" customHeight="1" x14ac:dyDescent="0.5">
      <c r="A37" s="6">
        <v>3</v>
      </c>
      <c r="B37" s="103" t="s">
        <v>43</v>
      </c>
      <c r="C37" s="6"/>
      <c r="D37" s="6"/>
      <c r="E37" s="98"/>
      <c r="F37" s="99"/>
      <c r="G37" s="98"/>
      <c r="H37" s="98"/>
      <c r="I37" s="98"/>
      <c r="J37" s="98"/>
      <c r="K37" s="98"/>
      <c r="L37" s="98"/>
      <c r="M37" s="98"/>
      <c r="N37" s="98"/>
      <c r="O37" s="9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s="58" customFormat="1" ht="19" customHeight="1" x14ac:dyDescent="0.5">
      <c r="A38" s="6">
        <v>4</v>
      </c>
      <c r="B38" s="97" t="s">
        <v>71</v>
      </c>
      <c r="C38" s="6"/>
      <c r="D38" s="6"/>
      <c r="E38" s="98"/>
      <c r="F38" s="99"/>
      <c r="G38" s="98"/>
      <c r="H38" s="98"/>
      <c r="I38" s="98"/>
      <c r="J38" s="98"/>
      <c r="K38" s="98"/>
      <c r="L38" s="9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30" s="58" customFormat="1" ht="19" customHeight="1" x14ac:dyDescent="0.5">
      <c r="A39" s="6"/>
      <c r="B39" s="86" t="s">
        <v>81</v>
      </c>
      <c r="C39" s="6"/>
      <c r="D39" s="6"/>
      <c r="E39" s="98"/>
      <c r="F39" s="99"/>
      <c r="G39" s="98"/>
      <c r="H39" s="98"/>
      <c r="I39" s="98"/>
      <c r="J39" s="98"/>
      <c r="K39" s="98"/>
      <c r="L39" s="9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30" s="58" customFormat="1" ht="19" customHeight="1" x14ac:dyDescent="0.5">
      <c r="A40" s="6">
        <v>1</v>
      </c>
      <c r="B40" s="97" t="s">
        <v>34</v>
      </c>
      <c r="C40" s="6"/>
      <c r="D40" s="6"/>
      <c r="E40" s="98"/>
      <c r="F40" s="99"/>
      <c r="G40" s="98"/>
      <c r="H40" s="98"/>
      <c r="I40" s="98"/>
      <c r="J40" s="98"/>
      <c r="K40" s="98"/>
      <c r="L40" s="9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30" s="58" customFormat="1" ht="26.5" customHeight="1" x14ac:dyDescent="0.5">
      <c r="A41" s="6"/>
      <c r="B41" s="129" t="s">
        <v>83</v>
      </c>
      <c r="C41" s="6"/>
      <c r="D41" s="6"/>
      <c r="E41" s="98"/>
      <c r="F41" s="99"/>
      <c r="G41" s="98"/>
      <c r="H41" s="98"/>
      <c r="I41" s="98"/>
      <c r="J41" s="98"/>
      <c r="K41" s="98"/>
      <c r="L41" s="9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30" s="58" customFormat="1" ht="24" customHeight="1" x14ac:dyDescent="0.5">
      <c r="A42" s="6">
        <v>2</v>
      </c>
      <c r="B42" s="97" t="s">
        <v>43</v>
      </c>
      <c r="C42" s="6"/>
      <c r="D42" s="6"/>
      <c r="E42" s="98"/>
      <c r="F42" s="99"/>
      <c r="G42" s="98"/>
      <c r="H42" s="98"/>
      <c r="I42" s="98"/>
      <c r="J42" s="98"/>
      <c r="K42" s="98"/>
      <c r="L42" s="9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30" s="58" customFormat="1" ht="33.5" customHeight="1" x14ac:dyDescent="0.5">
      <c r="A43" s="6"/>
      <c r="B43" s="129" t="s">
        <v>84</v>
      </c>
      <c r="C43" s="6"/>
      <c r="D43" s="6"/>
      <c r="E43" s="98"/>
      <c r="F43" s="99"/>
      <c r="G43" s="98"/>
      <c r="H43" s="98"/>
      <c r="I43" s="98"/>
      <c r="J43" s="98"/>
      <c r="K43" s="98"/>
      <c r="L43" s="9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30" s="58" customFormat="1" ht="19" customHeight="1" x14ac:dyDescent="0.5">
      <c r="A44" s="6">
        <v>3</v>
      </c>
      <c r="B44" s="109" t="s">
        <v>80</v>
      </c>
      <c r="C44" s="6"/>
      <c r="D44" s="6"/>
      <c r="E44" s="98"/>
      <c r="F44" s="99"/>
      <c r="G44" s="98"/>
      <c r="H44" s="98"/>
      <c r="I44" s="98"/>
      <c r="J44" s="98"/>
      <c r="K44" s="98"/>
      <c r="L44" s="9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30" s="58" customFormat="1" ht="28.5" customHeight="1" x14ac:dyDescent="0.5">
      <c r="A45" s="6"/>
      <c r="B45" s="129" t="s">
        <v>85</v>
      </c>
      <c r="C45" s="6"/>
      <c r="D45" s="6"/>
      <c r="E45" s="98"/>
      <c r="F45" s="99"/>
      <c r="G45" s="98"/>
      <c r="H45" s="98"/>
      <c r="I45" s="98"/>
      <c r="J45" s="98"/>
      <c r="K45" s="98"/>
      <c r="L45" s="98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30" s="58" customFormat="1" ht="19" customHeight="1" x14ac:dyDescent="0.5">
      <c r="A46" s="6"/>
      <c r="B46" s="97"/>
      <c r="C46" s="6"/>
      <c r="D46" s="6"/>
      <c r="E46" s="98"/>
      <c r="F46" s="99"/>
      <c r="G46" s="98"/>
      <c r="H46" s="98"/>
      <c r="I46" s="98"/>
      <c r="J46" s="98"/>
      <c r="K46" s="98"/>
      <c r="L46" s="98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30" ht="19" customHeight="1" x14ac:dyDescent="0.35">
      <c r="A47" s="5"/>
      <c r="B47" s="100"/>
      <c r="C47" s="5"/>
      <c r="D47" s="5"/>
      <c r="E47" s="8"/>
      <c r="F47" s="11"/>
      <c r="G47" s="8"/>
      <c r="H47" s="8"/>
      <c r="I47" s="8"/>
      <c r="J47" s="8"/>
      <c r="K47" s="8"/>
      <c r="L47" s="8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30" ht="19" customHeight="1" x14ac:dyDescent="0.35">
      <c r="A48" s="5"/>
      <c r="B48" s="101"/>
      <c r="C48" s="5"/>
      <c r="D48" s="5"/>
      <c r="E48" s="8"/>
      <c r="F48" s="11"/>
      <c r="G48" s="8"/>
      <c r="H48" s="8"/>
      <c r="I48" s="8"/>
      <c r="J48" s="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7" ht="19" customHeight="1" x14ac:dyDescent="0.35">
      <c r="A49" s="5"/>
      <c r="B49" s="101"/>
      <c r="C49" s="5"/>
      <c r="D49" s="5"/>
      <c r="E49" s="8"/>
      <c r="F49" s="11"/>
      <c r="G49" s="8"/>
      <c r="H49" s="8"/>
      <c r="I49" s="8"/>
      <c r="J49" s="8"/>
      <c r="K49" s="8"/>
      <c r="L49" s="8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7" s="58" customFormat="1" ht="19" customHeight="1" x14ac:dyDescent="0.5">
      <c r="A50" s="6"/>
      <c r="B50" s="101"/>
      <c r="C50" s="6"/>
      <c r="D50" s="6"/>
      <c r="E50" s="98"/>
      <c r="F50" s="99"/>
      <c r="G50" s="98"/>
      <c r="H50" s="98"/>
      <c r="I50" s="98"/>
      <c r="J50" s="98"/>
      <c r="K50" s="98"/>
      <c r="L50" s="98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7" s="58" customFormat="1" ht="19" customHeight="1" x14ac:dyDescent="0.5">
      <c r="A51" s="6"/>
      <c r="B51" s="101"/>
      <c r="C51" s="6"/>
      <c r="D51" s="6"/>
      <c r="E51" s="98"/>
      <c r="F51" s="99"/>
      <c r="G51" s="98"/>
      <c r="H51" s="98"/>
      <c r="I51" s="98"/>
      <c r="J51" s="98"/>
      <c r="K51" s="98"/>
      <c r="L51" s="98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7" ht="19" customHeight="1" x14ac:dyDescent="0.35">
      <c r="A52" s="5"/>
      <c r="B52" s="101"/>
      <c r="C52" s="5"/>
      <c r="D52" s="5"/>
      <c r="E52" s="8"/>
      <c r="F52" s="11"/>
      <c r="G52" s="8"/>
      <c r="H52" s="8"/>
      <c r="I52" s="8"/>
      <c r="J52" s="8"/>
      <c r="K52" s="8"/>
      <c r="L52" s="8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7" ht="19" customHeight="1" x14ac:dyDescent="0.35">
      <c r="A53" s="5"/>
      <c r="B53" s="101"/>
      <c r="C53" s="5"/>
      <c r="D53" s="5"/>
      <c r="E53" s="8"/>
      <c r="F53" s="11"/>
      <c r="G53" s="8"/>
      <c r="H53" s="8"/>
      <c r="I53" s="8"/>
      <c r="J53" s="8"/>
      <c r="K53" s="8"/>
      <c r="L53" s="8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9" customHeight="1" x14ac:dyDescent="0.35">
      <c r="A54" s="5"/>
      <c r="B54" s="28"/>
      <c r="C54" s="5"/>
      <c r="D54" s="5"/>
      <c r="E54" s="8"/>
      <c r="F54" s="11"/>
      <c r="G54" s="8"/>
      <c r="H54" s="8"/>
      <c r="I54" s="8"/>
      <c r="J54" s="8"/>
      <c r="K54" s="8"/>
      <c r="L54" s="8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9" customHeight="1" x14ac:dyDescent="0.35">
      <c r="A55" s="5"/>
      <c r="B55" s="28"/>
      <c r="C55" s="5"/>
      <c r="D55" s="5"/>
      <c r="E55" s="8"/>
      <c r="F55" s="11"/>
      <c r="G55" s="8"/>
      <c r="H55" s="8"/>
      <c r="I55" s="8"/>
      <c r="J55" s="8"/>
      <c r="K55" s="8"/>
      <c r="L55" s="8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9" customHeight="1" x14ac:dyDescent="0.35">
      <c r="A56" s="5"/>
      <c r="B56" s="5"/>
      <c r="C56" s="5"/>
      <c r="D56" s="5"/>
      <c r="E56" s="8"/>
      <c r="F56" s="11"/>
      <c r="G56" s="8"/>
      <c r="H56" s="8"/>
      <c r="I56" s="8"/>
      <c r="J56" s="8"/>
      <c r="K56" s="8"/>
      <c r="L56" s="8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9" customHeight="1" x14ac:dyDescent="0.35">
      <c r="A57" s="5"/>
      <c r="B57" s="5"/>
      <c r="C57" s="5"/>
      <c r="D57" s="5"/>
      <c r="E57" s="8"/>
      <c r="F57" s="11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J844" s="8"/>
      <c r="K844" s="8"/>
      <c r="L844" s="8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J845" s="8"/>
      <c r="K845" s="8"/>
      <c r="L845" s="8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</sheetData>
  <mergeCells count="25">
    <mergeCell ref="B28:C28"/>
    <mergeCell ref="B29:C29"/>
    <mergeCell ref="B30:C30"/>
    <mergeCell ref="B17:C17"/>
    <mergeCell ref="B19:C19"/>
    <mergeCell ref="B22:C22"/>
    <mergeCell ref="B26:C26"/>
    <mergeCell ref="B23:C23"/>
    <mergeCell ref="B24:C24"/>
    <mergeCell ref="B27:C27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0:C10"/>
    <mergeCell ref="B11:C11"/>
  </mergeCells>
  <printOptions horizontalCentered="1"/>
  <pageMargins left="0.2" right="0.2" top="0.5" bottom="0.25" header="0.3" footer="0.3"/>
  <pageSetup scale="3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E3BB-BB26-4649-8AF5-27BB59022BDF}">
  <sheetPr codeName="Sheet2">
    <pageSetUpPr fitToPage="1"/>
  </sheetPr>
  <dimension ref="A1:V857"/>
  <sheetViews>
    <sheetView view="pageBreakPreview" zoomScale="44" zoomScaleNormal="60" zoomScaleSheetLayoutView="44" workbookViewId="0">
      <pane xSplit="8" ySplit="4" topLeftCell="I7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5" t="s">
        <v>0</v>
      </c>
      <c r="B1" s="165"/>
      <c r="C1" s="27">
        <f>COMMENTS!C1</f>
        <v>118589</v>
      </c>
      <c r="E1" s="183"/>
      <c r="F1" s="163"/>
      <c r="G1" s="163"/>
      <c r="H1" s="16"/>
    </row>
    <row r="2" spans="1:22" ht="24.75" customHeight="1" thickBot="1" x14ac:dyDescent="0.55000000000000004">
      <c r="A2" s="165" t="s">
        <v>1</v>
      </c>
      <c r="B2" s="165"/>
      <c r="C2" s="1" t="str">
        <f>COMMENTS!C2</f>
        <v>VARSITY ZIP HOOD</v>
      </c>
      <c r="E2" s="184"/>
      <c r="F2" s="164"/>
      <c r="G2" s="164"/>
      <c r="H2" s="17"/>
    </row>
    <row r="3" spans="1:22" ht="22.75" customHeight="1" thickBot="1" x14ac:dyDescent="0.55000000000000004">
      <c r="A3" s="165" t="s">
        <v>2</v>
      </c>
      <c r="B3" s="165"/>
      <c r="C3" s="1" t="str">
        <f>COMMENTS!C4</f>
        <v>SU25</v>
      </c>
      <c r="G3" s="13"/>
      <c r="H3" s="17"/>
    </row>
    <row r="4" spans="1:22" ht="22.75" customHeight="1" thickBot="1" x14ac:dyDescent="0.55000000000000004">
      <c r="A4" s="168" t="s">
        <v>3</v>
      </c>
      <c r="B4" s="168"/>
      <c r="C4" s="15" t="s">
        <v>13</v>
      </c>
      <c r="E4" s="87" t="str">
        <f>COMMENTS!F4</f>
        <v>DATE: 1/7/2025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5" t="s">
        <v>7</v>
      </c>
      <c r="C6" s="186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4"/>
      <c r="B7" s="175"/>
      <c r="C7" s="175"/>
      <c r="D7" s="175"/>
      <c r="E7" s="175"/>
      <c r="F7" s="175"/>
      <c r="G7" s="175"/>
      <c r="H7" s="176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7"/>
      <c r="B8" s="178"/>
      <c r="C8" s="178"/>
      <c r="D8" s="178"/>
      <c r="E8" s="178"/>
      <c r="F8" s="178"/>
      <c r="G8" s="178"/>
      <c r="H8" s="179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7"/>
      <c r="B9" s="178"/>
      <c r="C9" s="178"/>
      <c r="D9" s="178"/>
      <c r="E9" s="178"/>
      <c r="F9" s="178"/>
      <c r="G9" s="178"/>
      <c r="H9" s="179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7"/>
      <c r="B10" s="178"/>
      <c r="C10" s="178"/>
      <c r="D10" s="178"/>
      <c r="E10" s="178"/>
      <c r="F10" s="178"/>
      <c r="G10" s="178"/>
      <c r="H10" s="179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7"/>
      <c r="B11" s="178"/>
      <c r="C11" s="178"/>
      <c r="D11" s="178"/>
      <c r="E11" s="178"/>
      <c r="F11" s="178"/>
      <c r="G11" s="178"/>
      <c r="H11" s="179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7"/>
      <c r="B12" s="178"/>
      <c r="C12" s="178"/>
      <c r="D12" s="178"/>
      <c r="E12" s="178"/>
      <c r="F12" s="178"/>
      <c r="G12" s="178"/>
      <c r="H12" s="179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7"/>
      <c r="B13" s="178"/>
      <c r="C13" s="178"/>
      <c r="D13" s="178"/>
      <c r="E13" s="178"/>
      <c r="F13" s="178"/>
      <c r="G13" s="178"/>
      <c r="H13" s="179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7"/>
      <c r="B14" s="178"/>
      <c r="C14" s="178"/>
      <c r="D14" s="178"/>
      <c r="E14" s="178"/>
      <c r="F14" s="178"/>
      <c r="G14" s="178"/>
      <c r="H14" s="179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7"/>
      <c r="B15" s="178"/>
      <c r="C15" s="178"/>
      <c r="D15" s="178"/>
      <c r="E15" s="178"/>
      <c r="F15" s="178"/>
      <c r="G15" s="178"/>
      <c r="H15" s="179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7"/>
      <c r="B16" s="178"/>
      <c r="C16" s="178"/>
      <c r="D16" s="178"/>
      <c r="E16" s="178"/>
      <c r="F16" s="178"/>
      <c r="G16" s="178"/>
      <c r="H16" s="179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7"/>
      <c r="B17" s="178"/>
      <c r="C17" s="178"/>
      <c r="D17" s="178"/>
      <c r="E17" s="178"/>
      <c r="F17" s="178"/>
      <c r="G17" s="178"/>
      <c r="H17" s="179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7"/>
      <c r="B18" s="178"/>
      <c r="C18" s="178"/>
      <c r="D18" s="178"/>
      <c r="E18" s="178"/>
      <c r="F18" s="178"/>
      <c r="G18" s="178"/>
      <c r="H18" s="179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7"/>
      <c r="B19" s="178"/>
      <c r="C19" s="178"/>
      <c r="D19" s="178"/>
      <c r="E19" s="178"/>
      <c r="F19" s="178"/>
      <c r="G19" s="178"/>
      <c r="H19" s="179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7"/>
      <c r="B20" s="178"/>
      <c r="C20" s="178"/>
      <c r="D20" s="178"/>
      <c r="E20" s="178"/>
      <c r="F20" s="178"/>
      <c r="G20" s="178"/>
      <c r="H20" s="179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7"/>
      <c r="B21" s="178"/>
      <c r="C21" s="178"/>
      <c r="D21" s="178"/>
      <c r="E21" s="178"/>
      <c r="F21" s="178"/>
      <c r="G21" s="178"/>
      <c r="H21" s="179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7"/>
      <c r="B22" s="178"/>
      <c r="C22" s="178"/>
      <c r="D22" s="178"/>
      <c r="E22" s="178"/>
      <c r="F22" s="178"/>
      <c r="G22" s="178"/>
      <c r="H22" s="179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7"/>
      <c r="B23" s="178"/>
      <c r="C23" s="178"/>
      <c r="D23" s="178"/>
      <c r="E23" s="178"/>
      <c r="F23" s="178"/>
      <c r="G23" s="178"/>
      <c r="H23" s="179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7"/>
      <c r="B24" s="178"/>
      <c r="C24" s="178"/>
      <c r="D24" s="178"/>
      <c r="E24" s="178"/>
      <c r="F24" s="178"/>
      <c r="G24" s="178"/>
      <c r="H24" s="179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7"/>
      <c r="B25" s="178"/>
      <c r="C25" s="178"/>
      <c r="D25" s="178"/>
      <c r="E25" s="178"/>
      <c r="F25" s="178"/>
      <c r="G25" s="178"/>
      <c r="H25" s="179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7"/>
      <c r="B26" s="178"/>
      <c r="C26" s="178"/>
      <c r="D26" s="178"/>
      <c r="E26" s="178"/>
      <c r="F26" s="178"/>
      <c r="G26" s="178"/>
      <c r="H26" s="179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7"/>
      <c r="B27" s="178"/>
      <c r="C27" s="178"/>
      <c r="D27" s="178"/>
      <c r="E27" s="178"/>
      <c r="F27" s="178"/>
      <c r="G27" s="178"/>
      <c r="H27" s="179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7"/>
      <c r="B28" s="178"/>
      <c r="C28" s="178"/>
      <c r="D28" s="178"/>
      <c r="E28" s="178"/>
      <c r="F28" s="178"/>
      <c r="G28" s="178"/>
      <c r="H28" s="179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7"/>
      <c r="B29" s="178"/>
      <c r="C29" s="178"/>
      <c r="D29" s="178"/>
      <c r="E29" s="178"/>
      <c r="F29" s="178"/>
      <c r="G29" s="178"/>
      <c r="H29" s="179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7"/>
      <c r="B30" s="178"/>
      <c r="C30" s="178"/>
      <c r="D30" s="178"/>
      <c r="E30" s="178"/>
      <c r="F30" s="178"/>
      <c r="G30" s="178"/>
      <c r="H30" s="179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7"/>
      <c r="B31" s="178"/>
      <c r="C31" s="178"/>
      <c r="D31" s="178"/>
      <c r="E31" s="178"/>
      <c r="F31" s="178"/>
      <c r="G31" s="178"/>
      <c r="H31" s="179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7"/>
      <c r="B32" s="178"/>
      <c r="C32" s="178"/>
      <c r="D32" s="178"/>
      <c r="E32" s="178"/>
      <c r="F32" s="178"/>
      <c r="G32" s="178"/>
      <c r="H32" s="179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7"/>
      <c r="B33" s="178"/>
      <c r="C33" s="178"/>
      <c r="D33" s="178"/>
      <c r="E33" s="178"/>
      <c r="F33" s="178"/>
      <c r="G33" s="178"/>
      <c r="H33" s="179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7"/>
      <c r="B34" s="178"/>
      <c r="C34" s="178"/>
      <c r="D34" s="178"/>
      <c r="E34" s="178"/>
      <c r="F34" s="178"/>
      <c r="G34" s="178"/>
      <c r="H34" s="179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7"/>
      <c r="B35" s="178"/>
      <c r="C35" s="178"/>
      <c r="D35" s="178"/>
      <c r="E35" s="178"/>
      <c r="F35" s="178"/>
      <c r="G35" s="178"/>
      <c r="H35" s="179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7"/>
      <c r="B36" s="178"/>
      <c r="C36" s="178"/>
      <c r="D36" s="178"/>
      <c r="E36" s="178"/>
      <c r="F36" s="178"/>
      <c r="G36" s="178"/>
      <c r="H36" s="179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7"/>
      <c r="B37" s="178"/>
      <c r="C37" s="178"/>
      <c r="D37" s="178"/>
      <c r="E37" s="178"/>
      <c r="F37" s="178"/>
      <c r="G37" s="178"/>
      <c r="H37" s="17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0"/>
      <c r="B38" s="181"/>
      <c r="C38" s="181"/>
      <c r="D38" s="181"/>
      <c r="E38" s="181"/>
      <c r="F38" s="181"/>
      <c r="G38" s="181"/>
      <c r="H38" s="18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B65E-D6A9-43DA-8A3D-5DC3D32EC664}">
  <sheetPr>
    <pageSetUpPr fitToPage="1"/>
  </sheetPr>
  <dimension ref="A1:V857"/>
  <sheetViews>
    <sheetView view="pageBreakPreview" zoomScale="44" zoomScaleNormal="60" zoomScaleSheetLayoutView="44" workbookViewId="0">
      <pane xSplit="8" ySplit="4" topLeftCell="I5" activePane="bottomRight" state="frozen"/>
      <selection activeCell="C5" sqref="C5"/>
      <selection pane="topRight" activeCell="C5" sqref="C5"/>
      <selection pane="bottomLeft" activeCell="C5" sqref="C5"/>
      <selection pane="bottomRight" activeCell="L7" sqref="L7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5" t="s">
        <v>0</v>
      </c>
      <c r="B1" s="165"/>
      <c r="C1" s="27">
        <f>COMMENTS!C1</f>
        <v>118589</v>
      </c>
      <c r="E1" s="183"/>
      <c r="F1" s="163"/>
      <c r="G1" s="163"/>
      <c r="H1" s="16"/>
    </row>
    <row r="2" spans="1:22" ht="24.75" customHeight="1" thickBot="1" x14ac:dyDescent="0.55000000000000004">
      <c r="A2" s="165" t="s">
        <v>1</v>
      </c>
      <c r="B2" s="165"/>
      <c r="C2" s="1" t="str">
        <f>COMMENTS!C2</f>
        <v>VARSITY ZIP HOOD</v>
      </c>
      <c r="E2" s="184"/>
      <c r="F2" s="164"/>
      <c r="G2" s="164"/>
      <c r="H2" s="17"/>
    </row>
    <row r="3" spans="1:22" ht="22.75" customHeight="1" thickBot="1" x14ac:dyDescent="0.55000000000000004">
      <c r="A3" s="165" t="s">
        <v>2</v>
      </c>
      <c r="B3" s="165"/>
      <c r="C3" s="1" t="str">
        <f>COMMENTS!C4</f>
        <v>SU25</v>
      </c>
      <c r="G3" s="13"/>
      <c r="H3" s="17"/>
    </row>
    <row r="4" spans="1:22" ht="22.75" customHeight="1" thickBot="1" x14ac:dyDescent="0.55000000000000004">
      <c r="A4" s="168" t="s">
        <v>3</v>
      </c>
      <c r="B4" s="168"/>
      <c r="C4" s="15" t="s">
        <v>13</v>
      </c>
      <c r="E4" s="87" t="str">
        <f>COMMENTS!F4</f>
        <v>DATE: 1/7/2025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5" t="s">
        <v>7</v>
      </c>
      <c r="C6" s="186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4"/>
      <c r="B7" s="175"/>
      <c r="C7" s="175"/>
      <c r="D7" s="175"/>
      <c r="E7" s="175"/>
      <c r="F7" s="175"/>
      <c r="G7" s="175"/>
      <c r="H7" s="176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7"/>
      <c r="B8" s="178"/>
      <c r="C8" s="178"/>
      <c r="D8" s="178"/>
      <c r="E8" s="178"/>
      <c r="F8" s="178"/>
      <c r="G8" s="178"/>
      <c r="H8" s="179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7"/>
      <c r="B9" s="178"/>
      <c r="C9" s="178"/>
      <c r="D9" s="178"/>
      <c r="E9" s="178"/>
      <c r="F9" s="178"/>
      <c r="G9" s="178"/>
      <c r="H9" s="179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7"/>
      <c r="B10" s="178"/>
      <c r="C10" s="178"/>
      <c r="D10" s="178"/>
      <c r="E10" s="178"/>
      <c r="F10" s="178"/>
      <c r="G10" s="178"/>
      <c r="H10" s="179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7"/>
      <c r="B11" s="178"/>
      <c r="C11" s="178"/>
      <c r="D11" s="178"/>
      <c r="E11" s="178"/>
      <c r="F11" s="178"/>
      <c r="G11" s="178"/>
      <c r="H11" s="179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7"/>
      <c r="B12" s="178"/>
      <c r="C12" s="178"/>
      <c r="D12" s="178"/>
      <c r="E12" s="178"/>
      <c r="F12" s="178"/>
      <c r="G12" s="178"/>
      <c r="H12" s="179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7"/>
      <c r="B13" s="178"/>
      <c r="C13" s="178"/>
      <c r="D13" s="178"/>
      <c r="E13" s="178"/>
      <c r="F13" s="178"/>
      <c r="G13" s="178"/>
      <c r="H13" s="179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7"/>
      <c r="B14" s="178"/>
      <c r="C14" s="178"/>
      <c r="D14" s="178"/>
      <c r="E14" s="178"/>
      <c r="F14" s="178"/>
      <c r="G14" s="178"/>
      <c r="H14" s="179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7"/>
      <c r="B15" s="178"/>
      <c r="C15" s="178"/>
      <c r="D15" s="178"/>
      <c r="E15" s="178"/>
      <c r="F15" s="178"/>
      <c r="G15" s="178"/>
      <c r="H15" s="179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7"/>
      <c r="B16" s="178"/>
      <c r="C16" s="178"/>
      <c r="D16" s="178"/>
      <c r="E16" s="178"/>
      <c r="F16" s="178"/>
      <c r="G16" s="178"/>
      <c r="H16" s="179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7"/>
      <c r="B17" s="178"/>
      <c r="C17" s="178"/>
      <c r="D17" s="178"/>
      <c r="E17" s="178"/>
      <c r="F17" s="178"/>
      <c r="G17" s="178"/>
      <c r="H17" s="179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7"/>
      <c r="B18" s="178"/>
      <c r="C18" s="178"/>
      <c r="D18" s="178"/>
      <c r="E18" s="178"/>
      <c r="F18" s="178"/>
      <c r="G18" s="178"/>
      <c r="H18" s="179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7"/>
      <c r="B19" s="178"/>
      <c r="C19" s="178"/>
      <c r="D19" s="178"/>
      <c r="E19" s="178"/>
      <c r="F19" s="178"/>
      <c r="G19" s="178"/>
      <c r="H19" s="179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7"/>
      <c r="B20" s="178"/>
      <c r="C20" s="178"/>
      <c r="D20" s="178"/>
      <c r="E20" s="178"/>
      <c r="F20" s="178"/>
      <c r="G20" s="178"/>
      <c r="H20" s="179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7"/>
      <c r="B21" s="178"/>
      <c r="C21" s="178"/>
      <c r="D21" s="178"/>
      <c r="E21" s="178"/>
      <c r="F21" s="178"/>
      <c r="G21" s="178"/>
      <c r="H21" s="179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7"/>
      <c r="B22" s="178"/>
      <c r="C22" s="178"/>
      <c r="D22" s="178"/>
      <c r="E22" s="178"/>
      <c r="F22" s="178"/>
      <c r="G22" s="178"/>
      <c r="H22" s="179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7"/>
      <c r="B23" s="178"/>
      <c r="C23" s="178"/>
      <c r="D23" s="178"/>
      <c r="E23" s="178"/>
      <c r="F23" s="178"/>
      <c r="G23" s="178"/>
      <c r="H23" s="179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7"/>
      <c r="B24" s="178"/>
      <c r="C24" s="178"/>
      <c r="D24" s="178"/>
      <c r="E24" s="178"/>
      <c r="F24" s="178"/>
      <c r="G24" s="178"/>
      <c r="H24" s="179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7"/>
      <c r="B25" s="178"/>
      <c r="C25" s="178"/>
      <c r="D25" s="178"/>
      <c r="E25" s="178"/>
      <c r="F25" s="178"/>
      <c r="G25" s="178"/>
      <c r="H25" s="179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7"/>
      <c r="B26" s="178"/>
      <c r="C26" s="178"/>
      <c r="D26" s="178"/>
      <c r="E26" s="178"/>
      <c r="F26" s="178"/>
      <c r="G26" s="178"/>
      <c r="H26" s="179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7"/>
      <c r="B27" s="178"/>
      <c r="C27" s="178"/>
      <c r="D27" s="178"/>
      <c r="E27" s="178"/>
      <c r="F27" s="178"/>
      <c r="G27" s="178"/>
      <c r="H27" s="179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7"/>
      <c r="B28" s="178"/>
      <c r="C28" s="178"/>
      <c r="D28" s="178"/>
      <c r="E28" s="178"/>
      <c r="F28" s="178"/>
      <c r="G28" s="178"/>
      <c r="H28" s="179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7"/>
      <c r="B29" s="178"/>
      <c r="C29" s="178"/>
      <c r="D29" s="178"/>
      <c r="E29" s="178"/>
      <c r="F29" s="178"/>
      <c r="G29" s="178"/>
      <c r="H29" s="179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7"/>
      <c r="B30" s="178"/>
      <c r="C30" s="178"/>
      <c r="D30" s="178"/>
      <c r="E30" s="178"/>
      <c r="F30" s="178"/>
      <c r="G30" s="178"/>
      <c r="H30" s="179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7"/>
      <c r="B31" s="178"/>
      <c r="C31" s="178"/>
      <c r="D31" s="178"/>
      <c r="E31" s="178"/>
      <c r="F31" s="178"/>
      <c r="G31" s="178"/>
      <c r="H31" s="179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7"/>
      <c r="B32" s="178"/>
      <c r="C32" s="178"/>
      <c r="D32" s="178"/>
      <c r="E32" s="178"/>
      <c r="F32" s="178"/>
      <c r="G32" s="178"/>
      <c r="H32" s="179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7"/>
      <c r="B33" s="178"/>
      <c r="C33" s="178"/>
      <c r="D33" s="178"/>
      <c r="E33" s="178"/>
      <c r="F33" s="178"/>
      <c r="G33" s="178"/>
      <c r="H33" s="179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7"/>
      <c r="B34" s="178"/>
      <c r="C34" s="178"/>
      <c r="D34" s="178"/>
      <c r="E34" s="178"/>
      <c r="F34" s="178"/>
      <c r="G34" s="178"/>
      <c r="H34" s="179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7"/>
      <c r="B35" s="178"/>
      <c r="C35" s="178"/>
      <c r="D35" s="178"/>
      <c r="E35" s="178"/>
      <c r="F35" s="178"/>
      <c r="G35" s="178"/>
      <c r="H35" s="179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7"/>
      <c r="B36" s="178"/>
      <c r="C36" s="178"/>
      <c r="D36" s="178"/>
      <c r="E36" s="178"/>
      <c r="F36" s="178"/>
      <c r="G36" s="178"/>
      <c r="H36" s="179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7"/>
      <c r="B37" s="178"/>
      <c r="C37" s="178"/>
      <c r="D37" s="178"/>
      <c r="E37" s="178"/>
      <c r="F37" s="178"/>
      <c r="G37" s="178"/>
      <c r="H37" s="17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0"/>
      <c r="B38" s="181"/>
      <c r="C38" s="181"/>
      <c r="D38" s="181"/>
      <c r="E38" s="181"/>
      <c r="F38" s="181"/>
      <c r="G38" s="181"/>
      <c r="H38" s="18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 codeName="Sheet3">
    <pageSetUpPr fitToPage="1"/>
  </sheetPr>
  <dimension ref="A1:S849"/>
  <sheetViews>
    <sheetView tabSelected="1" view="pageBreakPreview" zoomScale="50" zoomScaleNormal="56" zoomScaleSheetLayoutView="50" workbookViewId="0">
      <pane xSplit="10" ySplit="5" topLeftCell="K19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K30" sqref="K30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5" customWidth="1"/>
    <col min="11" max="11" width="16.6328125" customWidth="1"/>
    <col min="12" max="12" width="13.453125" customWidth="1"/>
    <col min="13" max="13" width="17" customWidth="1"/>
    <col min="14" max="19" width="22.36328125" customWidth="1"/>
  </cols>
  <sheetData>
    <row r="1" spans="1:19" ht="24.75" customHeight="1" thickBot="1" x14ac:dyDescent="1.05">
      <c r="A1" s="165" t="s">
        <v>9</v>
      </c>
      <c r="B1" s="165"/>
      <c r="C1" s="85">
        <f>COMMENTS!C1</f>
        <v>118589</v>
      </c>
      <c r="D1" s="130"/>
      <c r="E1" s="31"/>
      <c r="F1" s="32"/>
      <c r="G1" s="32"/>
      <c r="H1" s="14"/>
      <c r="I1" s="14"/>
      <c r="J1" s="14"/>
    </row>
    <row r="2" spans="1:19" ht="24.75" customHeight="1" thickBot="1" x14ac:dyDescent="1.05">
      <c r="A2" s="165" t="s">
        <v>10</v>
      </c>
      <c r="B2" s="165"/>
      <c r="C2" s="27" t="str">
        <f>COMMENTS!C2</f>
        <v>VARSITY ZIP HOOD</v>
      </c>
      <c r="D2" s="87"/>
      <c r="F2" s="7"/>
      <c r="G2" s="7"/>
      <c r="H2" s="14"/>
      <c r="I2" s="14"/>
      <c r="J2" s="14"/>
    </row>
    <row r="3" spans="1:19" ht="22.75" customHeight="1" thickBot="1" x14ac:dyDescent="0.55000000000000004">
      <c r="A3" s="169" t="s">
        <v>29</v>
      </c>
      <c r="B3" s="170"/>
      <c r="C3" s="27" t="str">
        <f>COMMENTS!C3</f>
        <v>UNAVAILABLE</v>
      </c>
      <c r="D3" s="87"/>
      <c r="F3" s="33"/>
      <c r="G3" s="33"/>
      <c r="H3" s="34"/>
    </row>
    <row r="4" spans="1:19" ht="22.75" customHeight="1" thickBot="1" x14ac:dyDescent="0.55000000000000004">
      <c r="A4" s="165" t="s">
        <v>36</v>
      </c>
      <c r="B4" s="165"/>
      <c r="C4" s="27" t="str">
        <f>COMMENTS!C4</f>
        <v>SU25</v>
      </c>
      <c r="D4" s="87"/>
      <c r="F4" s="87"/>
      <c r="G4" s="87" t="str">
        <f>COMMENTS!F4</f>
        <v>DATE: 1/7/2025</v>
      </c>
      <c r="H4" s="34"/>
    </row>
    <row r="5" spans="1:19" ht="22.75" customHeight="1" thickBot="1" x14ac:dyDescent="0.55000000000000004">
      <c r="A5" s="168" t="s">
        <v>11</v>
      </c>
      <c r="B5" s="168"/>
      <c r="C5" s="27" t="str">
        <f>COMMENTS!C5</f>
        <v>M</v>
      </c>
      <c r="D5" s="87"/>
      <c r="F5" s="33"/>
      <c r="G5" s="33"/>
    </row>
    <row r="6" spans="1:19" ht="22.75" customHeight="1" thickBot="1" x14ac:dyDescent="0.55000000000000004">
      <c r="A6" s="169" t="s">
        <v>8</v>
      </c>
      <c r="B6" s="170"/>
      <c r="C6" s="102">
        <f>COMMENTS!C6</f>
        <v>0</v>
      </c>
      <c r="D6" s="131"/>
      <c r="J6" s="36"/>
    </row>
    <row r="7" spans="1:19" ht="39.75" customHeight="1" thickBot="1" x14ac:dyDescent="0.4">
      <c r="A7" s="37"/>
      <c r="B7" s="185" t="s">
        <v>4</v>
      </c>
      <c r="C7" s="193"/>
      <c r="D7" s="132"/>
      <c r="E7" s="38" t="s">
        <v>18</v>
      </c>
      <c r="F7" s="39"/>
      <c r="G7" s="39"/>
      <c r="H7" s="39" t="s">
        <v>19</v>
      </c>
      <c r="I7" s="40"/>
      <c r="J7" s="41"/>
      <c r="K7" s="42"/>
      <c r="L7" s="5"/>
      <c r="M7" s="5"/>
      <c r="N7" s="5"/>
      <c r="O7" s="5"/>
      <c r="P7" s="5"/>
      <c r="Q7" s="5"/>
      <c r="R7" s="5"/>
      <c r="S7" s="5"/>
    </row>
    <row r="8" spans="1:19" ht="36" customHeight="1" thickBot="1" x14ac:dyDescent="0.4">
      <c r="A8" s="63"/>
      <c r="B8" s="194" t="s">
        <v>6</v>
      </c>
      <c r="C8" s="195"/>
      <c r="D8" s="134"/>
      <c r="E8" s="64"/>
      <c r="F8" s="65" t="s">
        <v>72</v>
      </c>
      <c r="G8" s="65" t="s">
        <v>20</v>
      </c>
      <c r="H8" s="66" t="s">
        <v>13</v>
      </c>
      <c r="I8" s="67" t="s">
        <v>21</v>
      </c>
      <c r="J8" s="68" t="s">
        <v>22</v>
      </c>
      <c r="K8" s="68" t="s">
        <v>23</v>
      </c>
      <c r="M8" s="5"/>
      <c r="N8" s="5"/>
      <c r="O8" s="5"/>
      <c r="P8" s="5"/>
      <c r="Q8" s="5"/>
      <c r="R8" s="5"/>
      <c r="S8" s="5"/>
    </row>
    <row r="9" spans="1:19" ht="48" customHeight="1" x14ac:dyDescent="0.35">
      <c r="A9" s="71">
        <v>1</v>
      </c>
      <c r="B9" s="196" t="s">
        <v>24</v>
      </c>
      <c r="C9" s="197"/>
      <c r="D9" s="135" t="s">
        <v>86</v>
      </c>
      <c r="E9" s="69">
        <v>0.25</v>
      </c>
      <c r="F9" s="72">
        <f>G9-1/4</f>
        <v>7</v>
      </c>
      <c r="G9" s="72">
        <f>H9-1/4</f>
        <v>7.25</v>
      </c>
      <c r="H9" s="73">
        <v>7.5</v>
      </c>
      <c r="I9" s="74">
        <f>H9+1/4</f>
        <v>7.75</v>
      </c>
      <c r="J9" s="74">
        <f>H9+0.5</f>
        <v>8</v>
      </c>
      <c r="K9" s="75">
        <f>I9+0.5</f>
        <v>8.25</v>
      </c>
      <c r="M9" s="5"/>
      <c r="N9" s="5"/>
      <c r="O9" s="5"/>
      <c r="P9" s="5"/>
      <c r="Q9" s="5"/>
      <c r="R9" s="5"/>
      <c r="S9" s="5"/>
    </row>
    <row r="10" spans="1:19" ht="25" customHeight="1" x14ac:dyDescent="0.35">
      <c r="A10" s="76">
        <v>2</v>
      </c>
      <c r="B10" s="188" t="s">
        <v>41</v>
      </c>
      <c r="C10" s="188"/>
      <c r="D10" s="135" t="s">
        <v>87</v>
      </c>
      <c r="E10" s="59">
        <v>0.75</v>
      </c>
      <c r="F10" s="78">
        <f t="shared" ref="F10:G13" si="0">G10-1</f>
        <v>24</v>
      </c>
      <c r="G10" s="78">
        <f t="shared" si="0"/>
        <v>25</v>
      </c>
      <c r="H10" s="79">
        <v>26</v>
      </c>
      <c r="I10" s="80">
        <f>H10+1</f>
        <v>27</v>
      </c>
      <c r="J10" s="80">
        <f>H10+2</f>
        <v>28</v>
      </c>
      <c r="K10" s="81">
        <f>I10+2</f>
        <v>29</v>
      </c>
      <c r="M10" s="5"/>
      <c r="N10" s="5"/>
      <c r="O10" s="5"/>
      <c r="P10" s="5"/>
      <c r="Q10" s="5"/>
      <c r="R10" s="5"/>
      <c r="S10" s="5"/>
    </row>
    <row r="11" spans="1:19" ht="25" customHeight="1" x14ac:dyDescent="0.35">
      <c r="A11" s="76">
        <v>3</v>
      </c>
      <c r="B11" s="188" t="s">
        <v>32</v>
      </c>
      <c r="C11" s="188"/>
      <c r="D11" s="135" t="s">
        <v>88</v>
      </c>
      <c r="E11" s="59">
        <v>0.75</v>
      </c>
      <c r="F11" s="78">
        <f t="shared" si="0"/>
        <v>25</v>
      </c>
      <c r="G11" s="78">
        <f t="shared" si="0"/>
        <v>26</v>
      </c>
      <c r="H11" s="79">
        <v>27</v>
      </c>
      <c r="I11" s="80">
        <f>H11+1</f>
        <v>28</v>
      </c>
      <c r="J11" s="80">
        <f t="shared" ref="J11" si="1">H11+2</f>
        <v>29</v>
      </c>
      <c r="K11" s="81">
        <f t="shared" ref="K11" si="2">I11+2</f>
        <v>30</v>
      </c>
      <c r="M11" s="5"/>
      <c r="N11" s="5"/>
      <c r="O11" s="5"/>
      <c r="P11" s="5"/>
      <c r="Q11" s="5"/>
      <c r="R11" s="5"/>
      <c r="S11" s="5"/>
    </row>
    <row r="12" spans="1:19" ht="25" customHeight="1" x14ac:dyDescent="0.35">
      <c r="A12" s="76">
        <v>4</v>
      </c>
      <c r="B12" s="187" t="s">
        <v>63</v>
      </c>
      <c r="C12" s="188"/>
      <c r="D12" s="135" t="s">
        <v>89</v>
      </c>
      <c r="E12" s="59">
        <v>0.75</v>
      </c>
      <c r="F12" s="78">
        <f t="shared" si="0"/>
        <v>18</v>
      </c>
      <c r="G12" s="78">
        <f t="shared" si="0"/>
        <v>19</v>
      </c>
      <c r="H12" s="79">
        <v>20</v>
      </c>
      <c r="I12" s="80">
        <f>H12+1</f>
        <v>21</v>
      </c>
      <c r="J12" s="80">
        <f t="shared" ref="J12:K12" si="3">H12+2</f>
        <v>22</v>
      </c>
      <c r="K12" s="81">
        <f t="shared" si="3"/>
        <v>23</v>
      </c>
      <c r="M12" s="5"/>
      <c r="N12" s="5"/>
      <c r="O12" s="5"/>
      <c r="P12" s="5"/>
      <c r="Q12" s="5"/>
      <c r="R12" s="5"/>
      <c r="S12" s="5"/>
    </row>
    <row r="13" spans="1:19" ht="25" customHeight="1" x14ac:dyDescent="0.35">
      <c r="A13" s="71">
        <v>5</v>
      </c>
      <c r="B13" s="196" t="s">
        <v>28</v>
      </c>
      <c r="C13" s="197"/>
      <c r="D13" s="135" t="s">
        <v>90</v>
      </c>
      <c r="E13" s="59">
        <v>0.75</v>
      </c>
      <c r="F13" s="72">
        <f t="shared" si="0"/>
        <v>24</v>
      </c>
      <c r="G13" s="72">
        <f t="shared" si="0"/>
        <v>25</v>
      </c>
      <c r="H13" s="73">
        <v>26</v>
      </c>
      <c r="I13" s="74">
        <f>H13+1</f>
        <v>27</v>
      </c>
      <c r="J13" s="74">
        <f>H13+2</f>
        <v>28</v>
      </c>
      <c r="K13" s="75">
        <f>I13+2</f>
        <v>29</v>
      </c>
      <c r="M13" s="5"/>
      <c r="N13" s="5"/>
      <c r="O13" s="5"/>
      <c r="P13" s="5"/>
      <c r="Q13" s="5"/>
      <c r="R13" s="5"/>
      <c r="S13" s="5"/>
    </row>
    <row r="14" spans="1:19" ht="25" customHeight="1" x14ac:dyDescent="0.35">
      <c r="A14" s="76">
        <v>6</v>
      </c>
      <c r="B14" s="82" t="s">
        <v>39</v>
      </c>
      <c r="C14" s="83"/>
      <c r="D14" s="135" t="s">
        <v>91</v>
      </c>
      <c r="E14" s="59">
        <v>0.375</v>
      </c>
      <c r="F14" s="78">
        <f>G14-0.5</f>
        <v>10.5</v>
      </c>
      <c r="G14" s="78">
        <f>H14-0.5</f>
        <v>11</v>
      </c>
      <c r="H14" s="79">
        <v>11.5</v>
      </c>
      <c r="I14" s="80">
        <f>H14+0.5</f>
        <v>12</v>
      </c>
      <c r="J14" s="80">
        <f>H14+1</f>
        <v>12.5</v>
      </c>
      <c r="K14" s="81">
        <f>H14+1.5</f>
        <v>13</v>
      </c>
      <c r="M14" s="5"/>
      <c r="N14" s="5"/>
      <c r="O14" s="5"/>
      <c r="P14" s="5"/>
      <c r="Q14" s="5"/>
      <c r="R14" s="5"/>
      <c r="S14" s="5"/>
    </row>
    <row r="15" spans="1:19" ht="25" customHeight="1" x14ac:dyDescent="0.35">
      <c r="A15" s="76">
        <v>7</v>
      </c>
      <c r="B15" s="187" t="s">
        <v>33</v>
      </c>
      <c r="C15" s="188"/>
      <c r="D15" s="135" t="s">
        <v>92</v>
      </c>
      <c r="E15" s="59">
        <v>0.375</v>
      </c>
      <c r="F15" s="78">
        <f>G15-0.5</f>
        <v>10.75</v>
      </c>
      <c r="G15" s="78">
        <f>H15-0.5</f>
        <v>11.25</v>
      </c>
      <c r="H15" s="79">
        <v>11.75</v>
      </c>
      <c r="I15" s="80">
        <f>H15+0.5</f>
        <v>12.25</v>
      </c>
      <c r="J15" s="80">
        <f>H15+1</f>
        <v>12.75</v>
      </c>
      <c r="K15" s="81">
        <f>I15+1</f>
        <v>13.25</v>
      </c>
      <c r="M15" s="5"/>
      <c r="N15" s="5"/>
      <c r="O15" s="5"/>
      <c r="P15" s="5"/>
      <c r="Q15" s="5"/>
      <c r="R15" s="5"/>
      <c r="S15" s="5"/>
    </row>
    <row r="16" spans="1:19" ht="25" customHeight="1" x14ac:dyDescent="0.35">
      <c r="A16" s="76">
        <v>8</v>
      </c>
      <c r="B16" s="187" t="s">
        <v>27</v>
      </c>
      <c r="C16" s="188"/>
      <c r="D16" s="135" t="s">
        <v>93</v>
      </c>
      <c r="E16" s="59">
        <v>0.75</v>
      </c>
      <c r="F16" s="148">
        <f>G16-1</f>
        <v>18.75</v>
      </c>
      <c r="G16" s="148">
        <f>H16-1</f>
        <v>19.75</v>
      </c>
      <c r="H16" s="149">
        <v>20.75</v>
      </c>
      <c r="I16" s="150">
        <f>H16+1</f>
        <v>21.75</v>
      </c>
      <c r="J16" s="150">
        <f>H16+2</f>
        <v>22.75</v>
      </c>
      <c r="K16" s="151">
        <f>I16+2</f>
        <v>23.75</v>
      </c>
      <c r="M16" s="5"/>
      <c r="N16" s="5"/>
      <c r="O16" s="5"/>
      <c r="P16" s="5"/>
      <c r="Q16" s="5"/>
      <c r="R16" s="5"/>
      <c r="S16" s="5"/>
    </row>
    <row r="17" spans="1:19" ht="25" customHeight="1" x14ac:dyDescent="0.35">
      <c r="A17" s="76">
        <v>9</v>
      </c>
      <c r="B17" s="187" t="s">
        <v>37</v>
      </c>
      <c r="C17" s="188"/>
      <c r="D17" s="135" t="s">
        <v>94</v>
      </c>
      <c r="E17" s="59">
        <v>0.25</v>
      </c>
      <c r="F17" s="78">
        <f>G17-1/4</f>
        <v>3</v>
      </c>
      <c r="G17" s="78">
        <f>H17-1/4</f>
        <v>3.25</v>
      </c>
      <c r="H17" s="79">
        <v>3.5</v>
      </c>
      <c r="I17" s="80">
        <f>H17+1/4</f>
        <v>3.75</v>
      </c>
      <c r="J17" s="80">
        <f>H17+0.5</f>
        <v>4</v>
      </c>
      <c r="K17" s="81">
        <f>I17+0.5</f>
        <v>4.25</v>
      </c>
      <c r="M17" s="5"/>
      <c r="N17" s="5"/>
      <c r="O17" s="5"/>
      <c r="P17" s="5"/>
      <c r="Q17" s="5"/>
      <c r="R17" s="5"/>
      <c r="S17" s="5"/>
    </row>
    <row r="18" spans="1:19" ht="25" customHeight="1" x14ac:dyDescent="0.35">
      <c r="A18" s="76">
        <v>10</v>
      </c>
      <c r="B18" s="187" t="s">
        <v>42</v>
      </c>
      <c r="C18" s="188"/>
      <c r="D18" s="135" t="s">
        <v>95</v>
      </c>
      <c r="E18" s="59">
        <v>0.125</v>
      </c>
      <c r="F18" s="78">
        <f>G18-0</f>
        <v>1.5</v>
      </c>
      <c r="G18" s="78">
        <f>H18-0</f>
        <v>1.5</v>
      </c>
      <c r="H18" s="79">
        <v>1.5</v>
      </c>
      <c r="I18" s="80">
        <f>H18+0</f>
        <v>1.5</v>
      </c>
      <c r="J18" s="80">
        <f>H18+0</f>
        <v>1.5</v>
      </c>
      <c r="K18" s="81">
        <f>I18+0</f>
        <v>1.5</v>
      </c>
      <c r="M18" s="5"/>
      <c r="N18" s="5"/>
      <c r="O18" s="5"/>
      <c r="P18" s="5"/>
      <c r="Q18" s="5"/>
      <c r="R18" s="5"/>
      <c r="S18" s="5"/>
    </row>
    <row r="19" spans="1:19" ht="25" customHeight="1" x14ac:dyDescent="0.35">
      <c r="A19" s="71">
        <v>11</v>
      </c>
      <c r="B19" s="198" t="s">
        <v>55</v>
      </c>
      <c r="C19" s="199"/>
      <c r="D19" s="136" t="s">
        <v>96</v>
      </c>
      <c r="E19" s="59">
        <v>0.125</v>
      </c>
      <c r="F19" s="72">
        <f>G19-0</f>
        <v>1.5</v>
      </c>
      <c r="G19" s="72">
        <f>H19-0</f>
        <v>1.5</v>
      </c>
      <c r="H19" s="73">
        <v>1.5</v>
      </c>
      <c r="I19" s="74">
        <f>H19+0</f>
        <v>1.5</v>
      </c>
      <c r="J19" s="74">
        <f>H19+0</f>
        <v>1.5</v>
      </c>
      <c r="K19" s="75">
        <f>I19+0</f>
        <v>1.5</v>
      </c>
      <c r="M19" s="6"/>
      <c r="N19" s="6"/>
      <c r="O19" s="6"/>
      <c r="P19" s="6"/>
      <c r="Q19" s="6"/>
      <c r="R19" s="6"/>
      <c r="S19" s="6"/>
    </row>
    <row r="20" spans="1:19" ht="25" customHeight="1" x14ac:dyDescent="0.35">
      <c r="A20" s="76">
        <v>12</v>
      </c>
      <c r="B20" s="84" t="s">
        <v>49</v>
      </c>
      <c r="C20" s="133"/>
      <c r="D20" s="137" t="s">
        <v>97</v>
      </c>
      <c r="E20" s="59">
        <v>0.25</v>
      </c>
      <c r="F20" s="78">
        <f>G20-1/4</f>
        <v>15.25</v>
      </c>
      <c r="G20" s="78">
        <f>H20-1/4</f>
        <v>15.5</v>
      </c>
      <c r="H20" s="79">
        <v>15.75</v>
      </c>
      <c r="I20" s="80">
        <f>H20+1/4</f>
        <v>16</v>
      </c>
      <c r="J20" s="80">
        <f>H20+1/2</f>
        <v>16.25</v>
      </c>
      <c r="K20" s="81">
        <f>I20+0.5</f>
        <v>16.5</v>
      </c>
      <c r="M20" s="5"/>
      <c r="N20" s="5"/>
      <c r="O20" s="5"/>
      <c r="P20" s="5"/>
      <c r="Q20" s="5"/>
      <c r="R20" s="5"/>
      <c r="S20" s="5"/>
    </row>
    <row r="21" spans="1:19" ht="25" customHeight="1" x14ac:dyDescent="0.5">
      <c r="A21" s="76">
        <v>13</v>
      </c>
      <c r="B21" s="159" t="s">
        <v>50</v>
      </c>
      <c r="C21" s="189"/>
      <c r="D21" s="138" t="s">
        <v>98</v>
      </c>
      <c r="E21" s="59">
        <v>0.25</v>
      </c>
      <c r="F21" s="78">
        <f>G21-0.25</f>
        <v>10.5</v>
      </c>
      <c r="G21" s="78">
        <f>H21-0.25</f>
        <v>10.75</v>
      </c>
      <c r="H21" s="79">
        <v>11</v>
      </c>
      <c r="I21" s="80">
        <f>H21+1/4</f>
        <v>11.25</v>
      </c>
      <c r="J21" s="80">
        <f>H21+1/2</f>
        <v>11.5</v>
      </c>
      <c r="K21" s="81">
        <f>I21+0.5</f>
        <v>11.75</v>
      </c>
      <c r="M21" s="5"/>
      <c r="N21" s="5"/>
      <c r="O21" s="5"/>
      <c r="P21" s="5"/>
      <c r="Q21" s="5"/>
      <c r="R21" s="5"/>
      <c r="S21" s="5"/>
    </row>
    <row r="22" spans="1:19" ht="25" customHeight="1" x14ac:dyDescent="0.35">
      <c r="A22" s="76">
        <v>14</v>
      </c>
      <c r="B22" s="84" t="s">
        <v>51</v>
      </c>
      <c r="C22" s="133"/>
      <c r="D22" s="137" t="s">
        <v>99</v>
      </c>
      <c r="E22" s="59">
        <v>0.375</v>
      </c>
      <c r="F22" s="78">
        <f>G22-0.5</f>
        <v>10</v>
      </c>
      <c r="G22" s="78">
        <f>H22-0</f>
        <v>10.5</v>
      </c>
      <c r="H22" s="79">
        <v>10.5</v>
      </c>
      <c r="I22" s="80">
        <f>H22+0.5</f>
        <v>11</v>
      </c>
      <c r="J22" s="80">
        <f>H22+0.5</f>
        <v>11</v>
      </c>
      <c r="K22" s="81">
        <f>I22+1</f>
        <v>12</v>
      </c>
      <c r="M22" s="5"/>
      <c r="N22" s="5"/>
      <c r="O22" s="5"/>
      <c r="P22" s="5"/>
      <c r="Q22" s="5"/>
      <c r="R22" s="5"/>
      <c r="S22" s="5"/>
    </row>
    <row r="23" spans="1:19" ht="25" customHeight="1" x14ac:dyDescent="0.5">
      <c r="A23" s="76">
        <v>15</v>
      </c>
      <c r="B23" s="189" t="s">
        <v>52</v>
      </c>
      <c r="C23" s="190"/>
      <c r="D23" s="138" t="s">
        <v>100</v>
      </c>
      <c r="E23" s="59">
        <v>0.375</v>
      </c>
      <c r="F23" s="78">
        <f>G23-0.5</f>
        <v>11.5</v>
      </c>
      <c r="G23" s="78">
        <f>H23-0</f>
        <v>12</v>
      </c>
      <c r="H23" s="79">
        <v>12</v>
      </c>
      <c r="I23" s="80">
        <f>H23+0.5</f>
        <v>12.5</v>
      </c>
      <c r="J23" s="80">
        <f>H23+0.5</f>
        <v>12.5</v>
      </c>
      <c r="K23" s="81">
        <f>I23+1</f>
        <v>13.5</v>
      </c>
      <c r="M23" s="5"/>
      <c r="N23" s="5"/>
      <c r="O23" s="5"/>
      <c r="P23" s="5"/>
      <c r="Q23" s="5"/>
      <c r="R23" s="5"/>
      <c r="S23" s="5"/>
    </row>
    <row r="24" spans="1:19" ht="25" customHeight="1" x14ac:dyDescent="0.35">
      <c r="A24" s="76">
        <v>16</v>
      </c>
      <c r="B24" s="187" t="s">
        <v>53</v>
      </c>
      <c r="C24" s="188"/>
      <c r="D24" s="135" t="s">
        <v>101</v>
      </c>
      <c r="E24" s="59">
        <v>0.25</v>
      </c>
      <c r="F24" s="78">
        <f>G24-0.5</f>
        <v>9</v>
      </c>
      <c r="G24" s="78">
        <f>H24-0</f>
        <v>9.5</v>
      </c>
      <c r="H24" s="79">
        <v>9.5</v>
      </c>
      <c r="I24" s="80">
        <f>H24+0.5</f>
        <v>10</v>
      </c>
      <c r="J24" s="80">
        <f>H24+0.5</f>
        <v>10</v>
      </c>
      <c r="K24" s="81">
        <f>I24+0.5</f>
        <v>10.5</v>
      </c>
      <c r="M24" s="6"/>
      <c r="N24" s="6"/>
      <c r="O24" s="6"/>
      <c r="P24" s="6"/>
      <c r="Q24" s="6"/>
      <c r="R24" s="6"/>
      <c r="S24" s="6"/>
    </row>
    <row r="25" spans="1:19" ht="25" customHeight="1" x14ac:dyDescent="0.35">
      <c r="A25" s="76">
        <v>17</v>
      </c>
      <c r="B25" s="187" t="s">
        <v>54</v>
      </c>
      <c r="C25" s="188"/>
      <c r="D25" s="135" t="s">
        <v>102</v>
      </c>
      <c r="E25" s="59">
        <v>0.25</v>
      </c>
      <c r="F25" s="78">
        <f>G25-0.25</f>
        <v>6</v>
      </c>
      <c r="G25" s="78">
        <f>H25</f>
        <v>6.25</v>
      </c>
      <c r="H25" s="79">
        <v>6.25</v>
      </c>
      <c r="I25" s="80">
        <f>H25+0.25</f>
        <v>6.5</v>
      </c>
      <c r="J25" s="80">
        <f>H25+0.25</f>
        <v>6.5</v>
      </c>
      <c r="K25" s="81">
        <f>I25+0.5</f>
        <v>7</v>
      </c>
      <c r="M25" s="5"/>
      <c r="N25" s="5"/>
      <c r="O25" s="5"/>
      <c r="P25" s="5"/>
      <c r="Q25" s="5"/>
      <c r="R25" s="5"/>
      <c r="S25" s="5"/>
    </row>
    <row r="26" spans="1:19" ht="43" customHeight="1" x14ac:dyDescent="0.35">
      <c r="A26" s="76">
        <v>18</v>
      </c>
      <c r="B26" s="187" t="s">
        <v>25</v>
      </c>
      <c r="C26" s="188"/>
      <c r="D26" s="135" t="s">
        <v>103</v>
      </c>
      <c r="E26" s="59">
        <v>0.125</v>
      </c>
      <c r="F26" s="78">
        <f>G26-1/4</f>
        <v>3.25</v>
      </c>
      <c r="G26" s="78">
        <f>H26-1/4</f>
        <v>3.5</v>
      </c>
      <c r="H26" s="79">
        <v>3.75</v>
      </c>
      <c r="I26" s="80">
        <f>H26+1/4</f>
        <v>4</v>
      </c>
      <c r="J26" s="80">
        <f>H26+1/2</f>
        <v>4.25</v>
      </c>
      <c r="K26" s="81">
        <f>I26+0.5</f>
        <v>4.5</v>
      </c>
      <c r="M26" s="5"/>
      <c r="N26" s="5"/>
      <c r="O26" s="5"/>
      <c r="P26" s="5"/>
      <c r="Q26" s="5"/>
      <c r="R26" s="5"/>
      <c r="S26" s="5"/>
    </row>
    <row r="27" spans="1:19" ht="43" customHeight="1" x14ac:dyDescent="0.35">
      <c r="A27" s="76">
        <v>19</v>
      </c>
      <c r="B27" s="187" t="s">
        <v>26</v>
      </c>
      <c r="C27" s="188"/>
      <c r="D27" s="135" t="s">
        <v>104</v>
      </c>
      <c r="E27" s="59">
        <v>0.125</v>
      </c>
      <c r="F27" s="78">
        <f>G27-0</f>
        <v>0.5</v>
      </c>
      <c r="G27" s="78">
        <f>H27-0</f>
        <v>0.5</v>
      </c>
      <c r="H27" s="79">
        <v>0.5</v>
      </c>
      <c r="I27" s="80">
        <f>H27+0</f>
        <v>0.5</v>
      </c>
      <c r="J27" s="80">
        <f t="shared" ref="J27:K27" si="4">H27+0</f>
        <v>0.5</v>
      </c>
      <c r="K27" s="81">
        <f t="shared" si="4"/>
        <v>0.5</v>
      </c>
      <c r="M27" s="5"/>
      <c r="N27" s="5"/>
      <c r="O27" s="5"/>
      <c r="P27" s="5"/>
      <c r="Q27" s="5"/>
      <c r="R27" s="5"/>
      <c r="S27" s="5"/>
    </row>
    <row r="28" spans="1:19" ht="31.5" customHeight="1" x14ac:dyDescent="0.35">
      <c r="A28" s="76">
        <v>20</v>
      </c>
      <c r="B28" s="187" t="s">
        <v>65</v>
      </c>
      <c r="C28" s="188"/>
      <c r="D28" s="135" t="s">
        <v>105</v>
      </c>
      <c r="E28" s="59">
        <v>0.25</v>
      </c>
      <c r="F28" s="78">
        <f>G28-3/8</f>
        <v>9</v>
      </c>
      <c r="G28" s="78">
        <f>H28-3/8</f>
        <v>9.375</v>
      </c>
      <c r="H28" s="79">
        <v>9.75</v>
      </c>
      <c r="I28" s="80">
        <f>H28+0.375</f>
        <v>10.125</v>
      </c>
      <c r="J28" s="80">
        <f>H28+0.75</f>
        <v>10.5</v>
      </c>
      <c r="K28" s="81">
        <f>I28+3/4</f>
        <v>10.875</v>
      </c>
      <c r="M28" s="5"/>
      <c r="N28" s="5"/>
      <c r="O28" s="5"/>
      <c r="P28" s="5"/>
      <c r="Q28" s="5"/>
      <c r="R28" s="5"/>
      <c r="S28" s="5"/>
    </row>
    <row r="29" spans="1:19" ht="31.5" customHeight="1" x14ac:dyDescent="0.35">
      <c r="A29" s="76">
        <v>21</v>
      </c>
      <c r="B29" s="187" t="s">
        <v>67</v>
      </c>
      <c r="C29" s="188"/>
      <c r="D29" s="135" t="s">
        <v>106</v>
      </c>
      <c r="E29" s="59">
        <v>0.25</v>
      </c>
      <c r="F29" s="78">
        <f>G29-0.375</f>
        <v>6.25</v>
      </c>
      <c r="G29" s="78">
        <f>H29-0.375</f>
        <v>6.625</v>
      </c>
      <c r="H29" s="79">
        <v>7</v>
      </c>
      <c r="I29" s="80">
        <f>H29+0.375</f>
        <v>7.375</v>
      </c>
      <c r="J29" s="80">
        <f>H29+0.75</f>
        <v>7.75</v>
      </c>
      <c r="K29" s="81">
        <f>I29+0.75</f>
        <v>8.125</v>
      </c>
      <c r="M29" s="5"/>
      <c r="N29" s="5"/>
      <c r="O29" s="5"/>
      <c r="P29" s="5"/>
      <c r="Q29" s="5"/>
      <c r="R29" s="5"/>
      <c r="S29" s="5"/>
    </row>
    <row r="30" spans="1:19" ht="25" customHeight="1" x14ac:dyDescent="0.35">
      <c r="A30" s="76">
        <v>22</v>
      </c>
      <c r="B30" s="187" t="s">
        <v>60</v>
      </c>
      <c r="C30" s="188"/>
      <c r="D30" s="135" t="s">
        <v>107</v>
      </c>
      <c r="E30" s="59">
        <v>0.25</v>
      </c>
      <c r="F30" s="78">
        <f>G30-1/4</f>
        <v>4.5</v>
      </c>
      <c r="G30" s="78">
        <f>H30-1/4</f>
        <v>4.75</v>
      </c>
      <c r="H30" s="79">
        <v>5</v>
      </c>
      <c r="I30" s="80">
        <f>H30+1/4</f>
        <v>5.25</v>
      </c>
      <c r="J30" s="80">
        <f>H30+0.5</f>
        <v>5.5</v>
      </c>
      <c r="K30" s="81">
        <f>I30+0.5</f>
        <v>5.75</v>
      </c>
      <c r="M30" s="5"/>
      <c r="N30" s="5"/>
      <c r="O30" s="5"/>
      <c r="P30" s="5"/>
      <c r="Q30" s="5"/>
      <c r="R30" s="5"/>
      <c r="S30" s="5"/>
    </row>
    <row r="31" spans="1:19" ht="25" customHeight="1" x14ac:dyDescent="0.35">
      <c r="A31" s="76">
        <v>23</v>
      </c>
      <c r="B31" s="187" t="s">
        <v>64</v>
      </c>
      <c r="C31" s="188"/>
      <c r="D31" s="135" t="s">
        <v>108</v>
      </c>
      <c r="E31" s="59">
        <v>0.75</v>
      </c>
      <c r="F31" s="78">
        <f>G31-1</f>
        <v>22</v>
      </c>
      <c r="G31" s="78">
        <f>H31-1</f>
        <v>23</v>
      </c>
      <c r="H31" s="79">
        <v>24</v>
      </c>
      <c r="I31" s="80">
        <f>H31+1</f>
        <v>25</v>
      </c>
      <c r="J31" s="80">
        <f t="shared" ref="J31" si="5">H31+2</f>
        <v>26</v>
      </c>
      <c r="K31" s="81">
        <f t="shared" ref="K31" si="6">I31+2</f>
        <v>27</v>
      </c>
      <c r="M31" s="5"/>
      <c r="N31" s="5"/>
      <c r="O31" s="5"/>
      <c r="P31" s="5"/>
      <c r="Q31" s="5"/>
      <c r="R31" s="5"/>
      <c r="S31" s="5"/>
    </row>
    <row r="32" spans="1:19" ht="25" customHeight="1" x14ac:dyDescent="0.35">
      <c r="A32" s="76">
        <v>24</v>
      </c>
      <c r="B32" s="187" t="s">
        <v>66</v>
      </c>
      <c r="C32" s="188"/>
      <c r="D32" s="135" t="s">
        <v>109</v>
      </c>
      <c r="E32" s="77">
        <v>0.375</v>
      </c>
      <c r="F32" s="78">
        <f>G32-0.5</f>
        <v>45</v>
      </c>
      <c r="G32" s="78">
        <f>H32-0.5</f>
        <v>45.5</v>
      </c>
      <c r="H32" s="79">
        <v>46</v>
      </c>
      <c r="I32" s="80">
        <f>H32+0.5</f>
        <v>46.5</v>
      </c>
      <c r="J32" s="80">
        <f>H32+1</f>
        <v>47</v>
      </c>
      <c r="K32" s="81">
        <f>I32+1</f>
        <v>47.5</v>
      </c>
      <c r="M32" s="5"/>
      <c r="N32" s="5"/>
      <c r="O32" s="5"/>
      <c r="P32" s="5"/>
      <c r="Q32" s="5"/>
      <c r="R32" s="5"/>
      <c r="S32" s="5"/>
    </row>
    <row r="33" spans="1:19" ht="25" customHeight="1" x14ac:dyDescent="0.35">
      <c r="A33" s="76">
        <v>25</v>
      </c>
      <c r="B33" s="187" t="s">
        <v>68</v>
      </c>
      <c r="C33" s="188"/>
      <c r="D33" s="135" t="s">
        <v>110</v>
      </c>
      <c r="E33" s="77">
        <v>0.25</v>
      </c>
      <c r="F33" s="148">
        <f>G33-0.875</f>
        <v>19</v>
      </c>
      <c r="G33" s="148">
        <f>H33-0.875</f>
        <v>19.875</v>
      </c>
      <c r="H33" s="149">
        <v>20.75</v>
      </c>
      <c r="I33" s="150">
        <f>H33+0.875</f>
        <v>21.625</v>
      </c>
      <c r="J33" s="150">
        <f>H33+1.75</f>
        <v>22.5</v>
      </c>
      <c r="K33" s="151">
        <f>I33+1.75</f>
        <v>23.375</v>
      </c>
      <c r="M33" s="5"/>
      <c r="N33" s="5"/>
      <c r="O33" s="5"/>
      <c r="P33" s="5"/>
      <c r="Q33" s="5"/>
      <c r="R33" s="5"/>
      <c r="S33" s="5"/>
    </row>
    <row r="34" spans="1:19" ht="28" hidden="1" customHeight="1" x14ac:dyDescent="0.35">
      <c r="A34" s="88">
        <v>26</v>
      </c>
      <c r="B34" s="191" t="s">
        <v>69</v>
      </c>
      <c r="C34" s="192"/>
      <c r="D34" s="123"/>
      <c r="E34" s="89">
        <v>0.125</v>
      </c>
      <c r="F34" s="90">
        <f>G34-0.25</f>
        <v>-0.5</v>
      </c>
      <c r="G34" s="90">
        <f>H34-0.25</f>
        <v>-0.25</v>
      </c>
      <c r="H34" s="91"/>
      <c r="I34" s="92">
        <f>H34+0.25</f>
        <v>0.25</v>
      </c>
      <c r="J34" s="92">
        <f>H34+0.5</f>
        <v>0.5</v>
      </c>
      <c r="K34" s="93">
        <f>I34+0.5</f>
        <v>0.75</v>
      </c>
      <c r="M34" s="6"/>
      <c r="N34" s="6"/>
      <c r="O34" s="6"/>
      <c r="P34" s="6"/>
      <c r="Q34" s="6"/>
      <c r="R34" s="6"/>
      <c r="S34" s="6"/>
    </row>
    <row r="35" spans="1:19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3"/>
      <c r="K35" s="5"/>
      <c r="L35" s="5"/>
      <c r="M35" s="5"/>
      <c r="N35" s="5"/>
      <c r="O35" s="5"/>
      <c r="P35" s="5"/>
      <c r="Q35" s="5"/>
      <c r="R35" s="5"/>
      <c r="S35" s="5"/>
    </row>
    <row r="36" spans="1:19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3"/>
      <c r="K36" s="5"/>
      <c r="L36" s="5"/>
      <c r="M36" s="5"/>
      <c r="N36" s="5"/>
      <c r="O36" s="5"/>
      <c r="P36" s="5"/>
      <c r="Q36" s="5"/>
      <c r="R36" s="5"/>
      <c r="S36" s="5"/>
    </row>
    <row r="37" spans="1:19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3"/>
      <c r="K37" s="5"/>
      <c r="L37" s="5"/>
      <c r="M37" s="5"/>
      <c r="N37" s="5"/>
      <c r="O37" s="5"/>
      <c r="P37" s="5"/>
      <c r="Q37" s="5"/>
      <c r="R37" s="5"/>
      <c r="S37" s="5"/>
    </row>
    <row r="38" spans="1:19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3"/>
      <c r="K38" s="5"/>
      <c r="L38" s="5"/>
      <c r="M38" s="5"/>
      <c r="N38" s="5"/>
      <c r="O38" s="5"/>
      <c r="P38" s="5"/>
      <c r="Q38" s="5"/>
      <c r="R38" s="5"/>
      <c r="S38" s="5"/>
    </row>
    <row r="39" spans="1:19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3"/>
      <c r="K39" s="5"/>
      <c r="L39" s="5"/>
      <c r="M39" s="5"/>
      <c r="N39" s="5"/>
      <c r="O39" s="5"/>
      <c r="P39" s="5"/>
      <c r="Q39" s="5"/>
      <c r="R39" s="5"/>
      <c r="S39" s="5"/>
    </row>
    <row r="40" spans="1:19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3"/>
      <c r="K40" s="5"/>
      <c r="L40" s="5"/>
      <c r="M40" s="5"/>
      <c r="N40" s="5"/>
      <c r="O40" s="5"/>
      <c r="P40" s="5"/>
      <c r="Q40" s="5"/>
      <c r="R40" s="5"/>
      <c r="S40" s="5"/>
    </row>
    <row r="41" spans="1:19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3"/>
      <c r="K41" s="5"/>
      <c r="L41" s="5"/>
      <c r="M41" s="5"/>
      <c r="N41" s="5"/>
      <c r="O41" s="5"/>
      <c r="P41" s="5"/>
      <c r="Q41" s="5"/>
      <c r="R41" s="5"/>
      <c r="S41" s="5"/>
    </row>
    <row r="42" spans="1:19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3"/>
      <c r="K42" s="5"/>
      <c r="L42" s="5"/>
      <c r="M42" s="5"/>
      <c r="N42" s="5"/>
      <c r="O42" s="5"/>
      <c r="P42" s="5"/>
      <c r="Q42" s="5"/>
      <c r="R42" s="5"/>
      <c r="S42" s="5"/>
    </row>
    <row r="43" spans="1:19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3"/>
      <c r="K43" s="5"/>
      <c r="L43" s="5"/>
      <c r="M43" s="5"/>
      <c r="N43" s="5"/>
      <c r="O43" s="5"/>
      <c r="P43" s="5"/>
      <c r="Q43" s="5"/>
      <c r="R43" s="5"/>
      <c r="S43" s="5"/>
    </row>
    <row r="44" spans="1:19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3"/>
      <c r="K44" s="5"/>
      <c r="L44" s="5"/>
      <c r="M44" s="5"/>
      <c r="N44" s="5"/>
      <c r="O44" s="5"/>
      <c r="P44" s="5"/>
      <c r="Q44" s="5"/>
      <c r="R44" s="5"/>
      <c r="S44" s="5"/>
    </row>
    <row r="45" spans="1:19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3"/>
      <c r="K45" s="5"/>
      <c r="L45" s="5"/>
      <c r="M45" s="5"/>
      <c r="N45" s="5"/>
      <c r="O45" s="5"/>
      <c r="P45" s="5"/>
      <c r="Q45" s="5"/>
      <c r="R45" s="5"/>
      <c r="S45" s="5"/>
    </row>
    <row r="46" spans="1:19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3"/>
      <c r="K46" s="5"/>
      <c r="L46" s="5"/>
      <c r="M46" s="5"/>
      <c r="N46" s="5"/>
      <c r="O46" s="5"/>
      <c r="P46" s="5"/>
      <c r="Q46" s="5"/>
      <c r="R46" s="5"/>
      <c r="S46" s="5"/>
    </row>
    <row r="47" spans="1:19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3"/>
      <c r="K47" s="5"/>
      <c r="L47" s="5"/>
      <c r="M47" s="5"/>
      <c r="N47" s="5"/>
      <c r="O47" s="5"/>
      <c r="P47" s="5"/>
      <c r="Q47" s="5"/>
      <c r="R47" s="5"/>
      <c r="S47" s="5"/>
    </row>
    <row r="48" spans="1:19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3"/>
      <c r="K48" s="5"/>
      <c r="L48" s="5"/>
      <c r="M48" s="5"/>
      <c r="N48" s="5"/>
      <c r="O48" s="5"/>
      <c r="P48" s="5"/>
      <c r="Q48" s="5"/>
      <c r="R48" s="5"/>
      <c r="S48" s="5"/>
    </row>
    <row r="49" spans="1:19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3"/>
      <c r="K49" s="5"/>
      <c r="L49" s="5"/>
      <c r="M49" s="5"/>
      <c r="N49" s="5"/>
      <c r="O49" s="5"/>
      <c r="P49" s="5"/>
      <c r="Q49" s="5"/>
      <c r="R49" s="5"/>
      <c r="S49" s="5"/>
    </row>
    <row r="50" spans="1:19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3"/>
      <c r="K50" s="5"/>
      <c r="L50" s="5"/>
      <c r="M50" s="5"/>
      <c r="N50" s="5"/>
      <c r="O50" s="5"/>
      <c r="P50" s="5"/>
      <c r="Q50" s="5"/>
      <c r="R50" s="5"/>
      <c r="S50" s="5"/>
    </row>
    <row r="51" spans="1:19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3"/>
      <c r="K51" s="5"/>
      <c r="L51" s="5"/>
      <c r="M51" s="5"/>
      <c r="N51" s="5"/>
      <c r="O51" s="5"/>
      <c r="P51" s="5"/>
      <c r="Q51" s="5"/>
      <c r="R51" s="5"/>
      <c r="S51" s="5"/>
    </row>
    <row r="52" spans="1:19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3"/>
      <c r="K52" s="5"/>
      <c r="L52" s="5"/>
      <c r="M52" s="5"/>
      <c r="N52" s="5"/>
      <c r="O52" s="5"/>
      <c r="P52" s="5"/>
      <c r="Q52" s="5"/>
      <c r="R52" s="5"/>
      <c r="S52" s="5"/>
    </row>
    <row r="53" spans="1:19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3"/>
      <c r="K53" s="5"/>
      <c r="L53" s="5"/>
      <c r="M53" s="5"/>
      <c r="N53" s="5"/>
      <c r="O53" s="5"/>
      <c r="P53" s="5"/>
      <c r="Q53" s="5"/>
      <c r="R53" s="5"/>
      <c r="S53" s="5"/>
    </row>
    <row r="54" spans="1:19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3"/>
      <c r="K54" s="5"/>
      <c r="L54" s="5"/>
      <c r="M54" s="5"/>
      <c r="N54" s="5"/>
      <c r="O54" s="5"/>
      <c r="P54" s="5"/>
      <c r="Q54" s="5"/>
      <c r="R54" s="5"/>
      <c r="S54" s="5"/>
    </row>
    <row r="55" spans="1:19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3"/>
      <c r="K55" s="5"/>
      <c r="L55" s="5"/>
      <c r="M55" s="5"/>
      <c r="N55" s="5"/>
      <c r="O55" s="5"/>
      <c r="P55" s="5"/>
      <c r="Q55" s="5"/>
      <c r="R55" s="5"/>
      <c r="S55" s="5"/>
    </row>
    <row r="56" spans="1:19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3"/>
      <c r="K56" s="5"/>
      <c r="L56" s="5"/>
      <c r="M56" s="5"/>
      <c r="N56" s="5"/>
      <c r="O56" s="5"/>
      <c r="P56" s="5"/>
      <c r="Q56" s="5"/>
      <c r="R56" s="5"/>
      <c r="S56" s="5"/>
    </row>
    <row r="57" spans="1:19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3"/>
      <c r="K57" s="5"/>
      <c r="L57" s="5"/>
      <c r="M57" s="5"/>
      <c r="N57" s="5"/>
      <c r="O57" s="5"/>
      <c r="P57" s="5"/>
      <c r="Q57" s="5"/>
      <c r="R57" s="5"/>
      <c r="S57" s="5"/>
    </row>
    <row r="58" spans="1:19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3"/>
      <c r="K58" s="5"/>
      <c r="L58" s="5"/>
      <c r="M58" s="5"/>
      <c r="N58" s="5"/>
      <c r="O58" s="5"/>
      <c r="P58" s="5"/>
      <c r="Q58" s="5"/>
      <c r="R58" s="5"/>
      <c r="S58" s="5"/>
    </row>
    <row r="59" spans="1:19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3"/>
      <c r="K59" s="5"/>
      <c r="L59" s="5"/>
      <c r="M59" s="5"/>
      <c r="N59" s="5"/>
      <c r="O59" s="5"/>
      <c r="P59" s="5"/>
      <c r="Q59" s="5"/>
      <c r="R59" s="5"/>
      <c r="S59" s="5"/>
    </row>
    <row r="60" spans="1:19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3"/>
      <c r="K60" s="5"/>
      <c r="L60" s="5"/>
      <c r="M60" s="5"/>
      <c r="N60" s="5"/>
      <c r="O60" s="5"/>
      <c r="P60" s="5"/>
      <c r="Q60" s="5"/>
      <c r="R60" s="5"/>
      <c r="S60" s="5"/>
    </row>
    <row r="61" spans="1:19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3"/>
      <c r="K61" s="5"/>
      <c r="L61" s="5"/>
      <c r="M61" s="5"/>
      <c r="N61" s="5"/>
      <c r="O61" s="5"/>
      <c r="P61" s="5"/>
      <c r="Q61" s="5"/>
      <c r="R61" s="5"/>
      <c r="S61" s="5"/>
    </row>
    <row r="62" spans="1:19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3"/>
      <c r="K62" s="5"/>
      <c r="L62" s="5"/>
      <c r="M62" s="5"/>
      <c r="N62" s="5"/>
      <c r="O62" s="5"/>
      <c r="P62" s="5"/>
      <c r="Q62" s="5"/>
      <c r="R62" s="5"/>
      <c r="S62" s="5"/>
    </row>
    <row r="63" spans="1:19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3"/>
      <c r="K63" s="5"/>
      <c r="L63" s="5"/>
      <c r="M63" s="5"/>
      <c r="N63" s="5"/>
      <c r="O63" s="5"/>
      <c r="P63" s="5"/>
      <c r="Q63" s="5"/>
      <c r="R63" s="5"/>
      <c r="S63" s="5"/>
    </row>
    <row r="64" spans="1:19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3"/>
      <c r="K64" s="5"/>
      <c r="L64" s="5"/>
      <c r="M64" s="5"/>
      <c r="N64" s="5"/>
      <c r="O64" s="5"/>
      <c r="P64" s="5"/>
      <c r="Q64" s="5"/>
      <c r="R64" s="5"/>
      <c r="S64" s="5"/>
    </row>
    <row r="65" spans="1:19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3"/>
      <c r="K65" s="5"/>
      <c r="L65" s="5"/>
      <c r="M65" s="5"/>
      <c r="N65" s="5"/>
      <c r="O65" s="5"/>
      <c r="P65" s="5"/>
      <c r="Q65" s="5"/>
      <c r="R65" s="5"/>
      <c r="S65" s="5"/>
    </row>
    <row r="66" spans="1:19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3"/>
      <c r="K66" s="5"/>
      <c r="L66" s="5"/>
      <c r="M66" s="5"/>
      <c r="N66" s="5"/>
      <c r="O66" s="5"/>
      <c r="P66" s="5"/>
      <c r="Q66" s="5"/>
      <c r="R66" s="5"/>
      <c r="S66" s="5"/>
    </row>
    <row r="67" spans="1:19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3"/>
      <c r="K67" s="5"/>
      <c r="L67" s="5"/>
      <c r="M67" s="5"/>
      <c r="N67" s="5"/>
      <c r="O67" s="5"/>
      <c r="P67" s="5"/>
      <c r="Q67" s="5"/>
      <c r="R67" s="5"/>
      <c r="S67" s="5"/>
    </row>
    <row r="68" spans="1:19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3"/>
      <c r="K68" s="5"/>
      <c r="L68" s="5"/>
      <c r="M68" s="5"/>
      <c r="N68" s="5"/>
      <c r="O68" s="5"/>
      <c r="P68" s="5"/>
      <c r="Q68" s="5"/>
      <c r="R68" s="5"/>
      <c r="S68" s="5"/>
    </row>
    <row r="69" spans="1:19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3"/>
      <c r="K69" s="5"/>
      <c r="L69" s="5"/>
      <c r="M69" s="5"/>
      <c r="N69" s="5"/>
      <c r="O69" s="5"/>
      <c r="P69" s="5"/>
      <c r="Q69" s="5"/>
      <c r="R69" s="5"/>
      <c r="S69" s="5"/>
    </row>
    <row r="70" spans="1:19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3"/>
      <c r="K70" s="5"/>
      <c r="L70" s="5"/>
      <c r="M70" s="5"/>
      <c r="N70" s="5"/>
      <c r="O70" s="5"/>
      <c r="P70" s="5"/>
      <c r="Q70" s="5"/>
      <c r="R70" s="5"/>
      <c r="S70" s="5"/>
    </row>
    <row r="71" spans="1:19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3"/>
      <c r="K71" s="5"/>
      <c r="L71" s="5"/>
      <c r="M71" s="5"/>
      <c r="N71" s="5"/>
      <c r="O71" s="5"/>
      <c r="P71" s="5"/>
      <c r="Q71" s="5"/>
      <c r="R71" s="5"/>
      <c r="S71" s="5"/>
    </row>
    <row r="72" spans="1:19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3"/>
      <c r="K72" s="5"/>
      <c r="L72" s="5"/>
      <c r="M72" s="5"/>
      <c r="N72" s="5"/>
      <c r="O72" s="5"/>
      <c r="P72" s="5"/>
      <c r="Q72" s="5"/>
      <c r="R72" s="5"/>
      <c r="S72" s="5"/>
    </row>
    <row r="73" spans="1:19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3"/>
      <c r="K73" s="5"/>
      <c r="L73" s="5"/>
      <c r="M73" s="5"/>
      <c r="N73" s="5"/>
      <c r="O73" s="5"/>
      <c r="P73" s="5"/>
      <c r="Q73" s="5"/>
      <c r="R73" s="5"/>
      <c r="S73" s="5"/>
    </row>
    <row r="74" spans="1:19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3"/>
      <c r="K74" s="5"/>
      <c r="L74" s="5"/>
      <c r="M74" s="5"/>
      <c r="N74" s="5"/>
      <c r="O74" s="5"/>
      <c r="P74" s="5"/>
      <c r="Q74" s="5"/>
      <c r="R74" s="5"/>
      <c r="S74" s="5"/>
    </row>
    <row r="75" spans="1:19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3"/>
      <c r="K75" s="5"/>
      <c r="L75" s="5"/>
      <c r="M75" s="5"/>
      <c r="N75" s="5"/>
      <c r="O75" s="5"/>
      <c r="P75" s="5"/>
      <c r="Q75" s="5"/>
      <c r="R75" s="5"/>
      <c r="S75" s="5"/>
    </row>
    <row r="76" spans="1:19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3"/>
      <c r="K76" s="5"/>
      <c r="L76" s="5"/>
      <c r="M76" s="5"/>
      <c r="N76" s="5"/>
      <c r="O76" s="5"/>
      <c r="P76" s="5"/>
      <c r="Q76" s="5"/>
      <c r="R76" s="5"/>
      <c r="S76" s="5"/>
    </row>
    <row r="77" spans="1:19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3"/>
      <c r="K77" s="5"/>
      <c r="L77" s="5"/>
      <c r="M77" s="5"/>
      <c r="N77" s="5"/>
      <c r="O77" s="5"/>
      <c r="P77" s="5"/>
      <c r="Q77" s="5"/>
      <c r="R77" s="5"/>
      <c r="S77" s="5"/>
    </row>
    <row r="78" spans="1:19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3"/>
      <c r="K78" s="5"/>
      <c r="L78" s="5"/>
      <c r="M78" s="5"/>
      <c r="N78" s="5"/>
      <c r="O78" s="5"/>
      <c r="P78" s="5"/>
      <c r="Q78" s="5"/>
      <c r="R78" s="5"/>
      <c r="S78" s="5"/>
    </row>
    <row r="79" spans="1:19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3"/>
      <c r="K79" s="5"/>
      <c r="L79" s="5"/>
      <c r="M79" s="5"/>
      <c r="N79" s="5"/>
      <c r="O79" s="5"/>
      <c r="P79" s="5"/>
      <c r="Q79" s="5"/>
      <c r="R79" s="5"/>
      <c r="S79" s="5"/>
    </row>
    <row r="80" spans="1:19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3"/>
      <c r="K80" s="5"/>
      <c r="L80" s="5"/>
      <c r="M80" s="5"/>
      <c r="N80" s="5"/>
      <c r="O80" s="5"/>
      <c r="P80" s="5"/>
      <c r="Q80" s="5"/>
      <c r="R80" s="5"/>
      <c r="S80" s="5"/>
    </row>
    <row r="81" spans="1:19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3"/>
      <c r="K81" s="5"/>
      <c r="L81" s="5"/>
      <c r="M81" s="5"/>
      <c r="N81" s="5"/>
      <c r="O81" s="5"/>
      <c r="P81" s="5"/>
      <c r="Q81" s="5"/>
      <c r="R81" s="5"/>
      <c r="S81" s="5"/>
    </row>
    <row r="82" spans="1:19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3"/>
      <c r="K82" s="5"/>
      <c r="L82" s="5"/>
      <c r="M82" s="5"/>
      <c r="N82" s="5"/>
      <c r="O82" s="5"/>
      <c r="P82" s="5"/>
      <c r="Q82" s="5"/>
      <c r="R82" s="5"/>
      <c r="S82" s="5"/>
    </row>
    <row r="83" spans="1:19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3"/>
      <c r="K83" s="5"/>
      <c r="L83" s="5"/>
      <c r="M83" s="5"/>
      <c r="N83" s="5"/>
      <c r="O83" s="5"/>
      <c r="P83" s="5"/>
      <c r="Q83" s="5"/>
      <c r="R83" s="5"/>
      <c r="S83" s="5"/>
    </row>
    <row r="84" spans="1:19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3"/>
      <c r="K84" s="5"/>
      <c r="L84" s="5"/>
      <c r="M84" s="5"/>
      <c r="N84" s="5"/>
      <c r="O84" s="5"/>
      <c r="P84" s="5"/>
      <c r="Q84" s="5"/>
      <c r="R84" s="5"/>
      <c r="S84" s="5"/>
    </row>
    <row r="85" spans="1:19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3"/>
      <c r="K85" s="5"/>
      <c r="L85" s="5"/>
      <c r="M85" s="5"/>
      <c r="N85" s="5"/>
      <c r="O85" s="5"/>
      <c r="P85" s="5"/>
      <c r="Q85" s="5"/>
      <c r="R85" s="5"/>
      <c r="S85" s="5"/>
    </row>
    <row r="86" spans="1:19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3"/>
      <c r="K86" s="5"/>
      <c r="L86" s="5"/>
      <c r="M86" s="5"/>
      <c r="N86" s="5"/>
      <c r="O86" s="5"/>
      <c r="P86" s="5"/>
      <c r="Q86" s="5"/>
      <c r="R86" s="5"/>
      <c r="S86" s="5"/>
    </row>
    <row r="87" spans="1:19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3"/>
      <c r="K87" s="5"/>
      <c r="L87" s="5"/>
      <c r="M87" s="5"/>
      <c r="N87" s="5"/>
      <c r="O87" s="5"/>
      <c r="P87" s="5"/>
      <c r="Q87" s="5"/>
      <c r="R87" s="5"/>
      <c r="S87" s="5"/>
    </row>
    <row r="88" spans="1:19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3"/>
      <c r="K88" s="5"/>
      <c r="L88" s="5"/>
      <c r="M88" s="5"/>
      <c r="N88" s="5"/>
      <c r="O88" s="5"/>
      <c r="P88" s="5"/>
      <c r="Q88" s="5"/>
      <c r="R88" s="5"/>
      <c r="S88" s="5"/>
    </row>
    <row r="89" spans="1:19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3"/>
      <c r="K89" s="5"/>
      <c r="L89" s="5"/>
      <c r="M89" s="5"/>
      <c r="N89" s="5"/>
      <c r="O89" s="5"/>
      <c r="P89" s="5"/>
      <c r="Q89" s="5"/>
      <c r="R89" s="5"/>
      <c r="S89" s="5"/>
    </row>
    <row r="90" spans="1:19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3"/>
      <c r="K90" s="5"/>
      <c r="L90" s="5"/>
      <c r="M90" s="5"/>
      <c r="N90" s="5"/>
      <c r="O90" s="5"/>
      <c r="P90" s="5"/>
      <c r="Q90" s="5"/>
      <c r="R90" s="5"/>
      <c r="S90" s="5"/>
    </row>
    <row r="91" spans="1:19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3"/>
      <c r="K91" s="5"/>
      <c r="L91" s="5"/>
      <c r="M91" s="5"/>
      <c r="N91" s="5"/>
      <c r="O91" s="5"/>
      <c r="P91" s="5"/>
      <c r="Q91" s="5"/>
      <c r="R91" s="5"/>
      <c r="S91" s="5"/>
    </row>
    <row r="92" spans="1:19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3"/>
      <c r="K92" s="5"/>
      <c r="L92" s="5"/>
      <c r="M92" s="5"/>
      <c r="N92" s="5"/>
      <c r="O92" s="5"/>
      <c r="P92" s="5"/>
      <c r="Q92" s="5"/>
      <c r="R92" s="5"/>
      <c r="S92" s="5"/>
    </row>
    <row r="93" spans="1:19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3"/>
      <c r="K93" s="5"/>
      <c r="L93" s="5"/>
      <c r="M93" s="5"/>
      <c r="N93" s="5"/>
      <c r="O93" s="5"/>
      <c r="P93" s="5"/>
      <c r="Q93" s="5"/>
      <c r="R93" s="5"/>
      <c r="S93" s="5"/>
    </row>
    <row r="94" spans="1:19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3"/>
      <c r="K94" s="5"/>
      <c r="L94" s="5"/>
      <c r="M94" s="5"/>
      <c r="N94" s="5"/>
      <c r="O94" s="5"/>
      <c r="P94" s="5"/>
      <c r="Q94" s="5"/>
      <c r="R94" s="5"/>
      <c r="S94" s="5"/>
    </row>
    <row r="95" spans="1:19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3"/>
      <c r="K95" s="5"/>
      <c r="L95" s="5"/>
      <c r="M95" s="5"/>
      <c r="N95" s="5"/>
      <c r="O95" s="5"/>
      <c r="P95" s="5"/>
      <c r="Q95" s="5"/>
      <c r="R95" s="5"/>
      <c r="S95" s="5"/>
    </row>
    <row r="96" spans="1:19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3"/>
      <c r="K96" s="5"/>
      <c r="L96" s="5"/>
      <c r="M96" s="5"/>
      <c r="N96" s="5"/>
      <c r="O96" s="5"/>
      <c r="P96" s="5"/>
      <c r="Q96" s="5"/>
      <c r="R96" s="5"/>
      <c r="S96" s="5"/>
    </row>
    <row r="97" spans="1:19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3"/>
      <c r="K97" s="5"/>
      <c r="L97" s="5"/>
      <c r="M97" s="5"/>
      <c r="N97" s="5"/>
      <c r="O97" s="5"/>
      <c r="P97" s="5"/>
      <c r="Q97" s="5"/>
      <c r="R97" s="5"/>
      <c r="S97" s="5"/>
    </row>
    <row r="98" spans="1:19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3"/>
      <c r="K98" s="5"/>
      <c r="L98" s="5"/>
      <c r="M98" s="5"/>
      <c r="N98" s="5"/>
      <c r="O98" s="5"/>
      <c r="P98" s="5"/>
      <c r="Q98" s="5"/>
      <c r="R98" s="5"/>
      <c r="S98" s="5"/>
    </row>
    <row r="99" spans="1:19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3"/>
      <c r="K99" s="5"/>
      <c r="L99" s="5"/>
      <c r="M99" s="5"/>
      <c r="N99" s="5"/>
      <c r="O99" s="5"/>
      <c r="P99" s="5"/>
      <c r="Q99" s="5"/>
      <c r="R99" s="5"/>
      <c r="S99" s="5"/>
    </row>
    <row r="100" spans="1:19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3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3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3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3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3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3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3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3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3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3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3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3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3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3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3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3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3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3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3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3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3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3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3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3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3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3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3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3"/>
      <c r="K127" s="5"/>
      <c r="L127" s="5"/>
      <c r="M127" s="5"/>
      <c r="N127" s="5"/>
      <c r="O127" s="5"/>
      <c r="P127" s="5"/>
      <c r="Q127" s="5"/>
      <c r="R127" s="5"/>
      <c r="S127" s="5"/>
    </row>
    <row r="128" spans="1:19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3"/>
      <c r="K128" s="5"/>
      <c r="L128" s="5"/>
      <c r="M128" s="5"/>
      <c r="N128" s="5"/>
      <c r="O128" s="5"/>
      <c r="P128" s="5"/>
      <c r="Q128" s="5"/>
      <c r="R128" s="5"/>
      <c r="S128" s="5"/>
    </row>
    <row r="129" spans="1:19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3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3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3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3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3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3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3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3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3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3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3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3"/>
      <c r="K141" s="5"/>
      <c r="L141" s="5"/>
      <c r="M141" s="5"/>
      <c r="N141" s="5"/>
      <c r="O141" s="5"/>
      <c r="P141" s="5"/>
      <c r="Q141" s="5"/>
      <c r="R141" s="5"/>
      <c r="S141" s="5"/>
    </row>
    <row r="142" spans="1:19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3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3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3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3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3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3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3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3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3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3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3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3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3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3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3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3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3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3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3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3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3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3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3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3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3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3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3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3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3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3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3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3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3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3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3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3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3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3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3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3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3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3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3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3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3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3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3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3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3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3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3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3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3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3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3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3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3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3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3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3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3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3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3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3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3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3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3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3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3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3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3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3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3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3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3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3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3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3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3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3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3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3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3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3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3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3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3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3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3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3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3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3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3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3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3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3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3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3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3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3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3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3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3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3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3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3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3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3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3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3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3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3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3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3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3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3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3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3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3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3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3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3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3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3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3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3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3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3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3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3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3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3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3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3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3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3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3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3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3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3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3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3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3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3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3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3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3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3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3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3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3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3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3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3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3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3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3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3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3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3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3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3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3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3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3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3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3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3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3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3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3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3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3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3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3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3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3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3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3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3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3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3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3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3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3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3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3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3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3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3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3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3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3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3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3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3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3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3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3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3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3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3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3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3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3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3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3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3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3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3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3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3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3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3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3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3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3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3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3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3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3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3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3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3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3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3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3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3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3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3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3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3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3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3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3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3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3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3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3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3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3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3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3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3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3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3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3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3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3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3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3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3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3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3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3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3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3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3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3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3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3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3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3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3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3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3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3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3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3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3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3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3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3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3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3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3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3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3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3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3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3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3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3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3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3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3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3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3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3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3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3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3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3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3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3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3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3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3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3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3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3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3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3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3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3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3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3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3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3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3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3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3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3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3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3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3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3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3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3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3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3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3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3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3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3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3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3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3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3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3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3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3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3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3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3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3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3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3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3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3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3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3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3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3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3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3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3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3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3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3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3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3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3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3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3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3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3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3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3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3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3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3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3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3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3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3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3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3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3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3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3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3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3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3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3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3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3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3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3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3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3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3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3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3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3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3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3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3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3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3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3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3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3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3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3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3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3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3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3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3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3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3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3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3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3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3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3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3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3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3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3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3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3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3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3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3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3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3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3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3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3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3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3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3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3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3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3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3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3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3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3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3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3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3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3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3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3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3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3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3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3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3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3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3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3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3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3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3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3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3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3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3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3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3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3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3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3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3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3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3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3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3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3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3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3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3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3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3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3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3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3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3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3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3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3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3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3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3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3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3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3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3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3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3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3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3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3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3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3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3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3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3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3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3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3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3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3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3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3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3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3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3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3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3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3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3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3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3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3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3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3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3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3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3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3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3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3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3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3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3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3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3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3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3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3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3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3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3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3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3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3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3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3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3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3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3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3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3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3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3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3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3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3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3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3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3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3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3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3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3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3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3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3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3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3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3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3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3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3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3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3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3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3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3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3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3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3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3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3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3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3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3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3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3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3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3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3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3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3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3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3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3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3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3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3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3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3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3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3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3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3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3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3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3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3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3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3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3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3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3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3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3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3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3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3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3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3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3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3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3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3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3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3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3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3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3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3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3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3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3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3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3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3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3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3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3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3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3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3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3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3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3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3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3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3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3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3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3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3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3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3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3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3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3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3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3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3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3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3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3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3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3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3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3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3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3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3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3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3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3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3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3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3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3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3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3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3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3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3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3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3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3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3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3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3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3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3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3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3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3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3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3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3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3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3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3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3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3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3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3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3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3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3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3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3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3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3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3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3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3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9" customHeight="1" x14ac:dyDescent="0.35">
      <c r="A844" s="5"/>
      <c r="B844" s="5"/>
      <c r="C844" s="5"/>
      <c r="D844" s="5"/>
      <c r="E844" s="11"/>
      <c r="F844" s="11"/>
      <c r="G844" s="11"/>
      <c r="H844" s="11"/>
      <c r="I844" s="8"/>
      <c r="J844" s="43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9" customHeight="1" x14ac:dyDescent="0.35">
      <c r="A845" s="5"/>
      <c r="B845" s="5"/>
      <c r="C845" s="5"/>
      <c r="D845" s="5"/>
      <c r="E845" s="11"/>
      <c r="F845" s="11"/>
      <c r="G845" s="11"/>
      <c r="H845" s="11"/>
      <c r="I845" s="8"/>
      <c r="J845" s="43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9" customHeight="1" x14ac:dyDescent="0.35">
      <c r="A846" s="5"/>
      <c r="B846" s="5"/>
      <c r="C846" s="5"/>
      <c r="D846" s="5"/>
      <c r="E846" s="11"/>
      <c r="F846" s="11"/>
      <c r="G846" s="11"/>
      <c r="H846" s="11"/>
      <c r="I846" s="8"/>
      <c r="J846" s="43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9" customHeight="1" x14ac:dyDescent="0.35">
      <c r="A847" s="5"/>
      <c r="B847" s="5"/>
      <c r="C847" s="5"/>
      <c r="D847" s="5"/>
      <c r="E847" s="11"/>
      <c r="F847" s="11"/>
      <c r="G847" s="11"/>
      <c r="H847" s="11"/>
      <c r="I847" s="8"/>
      <c r="J847" s="43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9" customHeight="1" x14ac:dyDescent="0.35">
      <c r="A848" s="5"/>
      <c r="B848" s="5"/>
      <c r="C848" s="5"/>
      <c r="D848" s="5"/>
      <c r="E848" s="11"/>
      <c r="F848" s="11"/>
      <c r="G848" s="11"/>
      <c r="H848" s="11"/>
      <c r="I848" s="8"/>
      <c r="J848" s="43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9" customHeight="1" x14ac:dyDescent="0.35">
      <c r="A849" s="5"/>
      <c r="B849" s="5"/>
      <c r="C849" s="5"/>
      <c r="D849" s="5"/>
      <c r="E849" s="11"/>
      <c r="F849" s="11"/>
      <c r="G849" s="11"/>
      <c r="H849" s="11"/>
      <c r="I849" s="8"/>
      <c r="J849" s="43"/>
      <c r="K849" s="5"/>
      <c r="L849" s="5"/>
      <c r="M849" s="5"/>
      <c r="N849" s="5"/>
      <c r="O849" s="5"/>
      <c r="P849" s="5"/>
      <c r="Q849" s="5"/>
      <c r="R849" s="5"/>
      <c r="S849" s="5"/>
    </row>
  </sheetData>
  <mergeCells count="31">
    <mergeCell ref="B34:C34"/>
    <mergeCell ref="A6:B6"/>
    <mergeCell ref="B7:C7"/>
    <mergeCell ref="B8:C8"/>
    <mergeCell ref="B9:C9"/>
    <mergeCell ref="B11:C11"/>
    <mergeCell ref="B10:C10"/>
    <mergeCell ref="B12:C12"/>
    <mergeCell ref="B13:C13"/>
    <mergeCell ref="B21:C21"/>
    <mergeCell ref="B16:C16"/>
    <mergeCell ref="B19:C19"/>
    <mergeCell ref="B17:C17"/>
    <mergeCell ref="B18:C18"/>
    <mergeCell ref="B33:C33"/>
    <mergeCell ref="B32:C32"/>
    <mergeCell ref="A1:B1"/>
    <mergeCell ref="A2:B2"/>
    <mergeCell ref="A3:B3"/>
    <mergeCell ref="A4:B4"/>
    <mergeCell ref="A5:B5"/>
    <mergeCell ref="B23:C23"/>
    <mergeCell ref="B24:C24"/>
    <mergeCell ref="B15:C15"/>
    <mergeCell ref="B25:C25"/>
    <mergeCell ref="B28:C28"/>
    <mergeCell ref="B29:C29"/>
    <mergeCell ref="B30:C30"/>
    <mergeCell ref="B31:C31"/>
    <mergeCell ref="B27:C27"/>
    <mergeCell ref="B26:C26"/>
  </mergeCells>
  <printOptions horizontalCentered="1"/>
  <pageMargins left="0.2" right="0.2" top="0.5" bottom="0.25" header="0.3" footer="0.3"/>
  <pageSetup scale="5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1311B-5BDD-49AB-AE81-618A7F6C8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D3156-296E-47BB-8A8B-D353C2CD233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7778EE6-E187-41E6-8E65-D2F84F7D2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COMMENTS</vt:lpstr>
      <vt:lpstr>1ST. PROTO</vt:lpstr>
      <vt:lpstr>PPS</vt:lpstr>
      <vt:lpstr>GRADING</vt:lpstr>
      <vt:lpstr>'1ST. PROTO'!Print_Area</vt:lpstr>
      <vt:lpstr>COMMENTS!Print_Area</vt:lpstr>
      <vt:lpstr>GRADING!Print_Area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2025-01-13T11:06:30Z</cp:lastPrinted>
  <dcterms:created xsi:type="dcterms:W3CDTF">2016-07-21T00:16:02Z</dcterms:created>
  <dcterms:modified xsi:type="dcterms:W3CDTF">2026-01-12T06:43:39Z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