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2-PRODUCTION/4-INTERNAL-PURCHASE-ORDER/4-2-TRIM-ORDER/TRIM-PO/DRAFT-PO/"/>
    </mc:Choice>
  </mc:AlternateContent>
  <xr:revisionPtr revIDLastSave="413" documentId="13_ncr:1_{4BD4FFE2-818D-406C-ABDA-14BD971E46F8}" xr6:coauthVersionLast="47" xr6:coauthVersionMax="47" xr10:uidLastSave="{7CDC30C3-5E41-4680-9CC8-A64894A3C1B0}"/>
  <bookViews>
    <workbookView xWindow="-110" yWindow="-110" windowWidth="19420" windowHeight="10300" activeTab="1" xr2:uid="{00000000-000D-0000-FFFF-FFFF00000000}"/>
  </bookViews>
  <sheets>
    <sheet name="MER.QT-1.BM2" sheetId="9" r:id="rId1"/>
    <sheet name="STS UCL Garments Thermacryl" sheetId="8" r:id="rId2"/>
    <sheet name="STS Universal CL Tees" sheetId="7" r:id="rId3"/>
    <sheet name="Care Refernce" sheetId="5" r:id="rId4"/>
    <sheet name="Size Tables" sheetId="6" state="hidden" r:id="rId5"/>
    <sheet name="LAYOUT 20.7" sheetId="3" state="hidden" r:id="rId6"/>
  </sheets>
  <definedNames>
    <definedName name="_Fill" localSheetId="5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3" hidden="1">'Care Refernce'!$A$1:$G$32</definedName>
    <definedName name="_xlnm._FilterDatabase" localSheetId="5" hidden="1">'LAYOUT 20.7'!$A$2:$E$2</definedName>
    <definedName name="_xlnm._FilterDatabase" localSheetId="1" hidden="1">'STS UCL Garments Thermacryl'!$A$25:$Q$51</definedName>
    <definedName name="_xlnm._FilterDatabase" localSheetId="2" hidden="1">'STS Universal CL Tees'!$A$24:$L$31</definedName>
    <definedName name="Categories" localSheetId="0">#REF!</definedName>
    <definedName name="Categories">'Size Tables'!$I$2:$I$5</definedName>
    <definedName name="ExternalData_1" localSheetId="3">'Care Refernce'!$A$1:$F$32</definedName>
    <definedName name="FIT" localSheetId="0">#REF!</definedName>
    <definedName name="FIT" localSheetId="1">#REF!</definedName>
    <definedName name="FIT" localSheetId="2">#REF!</definedName>
    <definedName name="FIT">#REF!</definedName>
    <definedName name="ITEM" localSheetId="1">#REF!</definedName>
    <definedName name="ITEM" localSheetId="2">#REF!</definedName>
    <definedName name="ITEM">#REF!</definedName>
    <definedName name="_xlnm.Print_Area" localSheetId="5">'LAYOUT 20.7'!$A$1:$H$72</definedName>
    <definedName name="_xlnm.Print_Area" localSheetId="0">'MER.QT-1.BM2'!$A$1:$N$22</definedName>
    <definedName name="_xlnm.Print_Area" localSheetId="1">'STS UCL Garments Thermacryl'!$A$1:$Q$64</definedName>
    <definedName name="RISE" localSheetId="0">#REF!</definedName>
    <definedName name="RISE" localSheetId="1">#REF!</definedName>
    <definedName name="RISE" localSheetId="2">#REF!</definedName>
    <definedName name="RISE">#REF!</definedName>
    <definedName name="STYLE" localSheetId="1">#REF!</definedName>
    <definedName name="STYLE" localSheetId="2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1" i="8" l="1"/>
  <c r="Z31" i="8"/>
  <c r="Z27" i="8"/>
  <c r="Z28" i="8"/>
  <c r="Z29" i="8"/>
  <c r="Z30" i="8"/>
  <c r="Z26" i="8"/>
  <c r="Y31" i="8"/>
  <c r="X31" i="8"/>
  <c r="Q50" i="8" l="1"/>
  <c r="S50" i="8" s="1"/>
  <c r="Q45" i="8"/>
  <c r="S45" i="8" s="1"/>
  <c r="Q40" i="8"/>
  <c r="S40" i="8" s="1"/>
  <c r="Q35" i="8"/>
  <c r="S35" i="8" s="1"/>
  <c r="Q30" i="8"/>
  <c r="S30" i="8" s="1"/>
  <c r="Q27" i="8"/>
  <c r="S27" i="8" s="1"/>
  <c r="Q28" i="8"/>
  <c r="S28" i="8" s="1"/>
  <c r="Q29" i="8"/>
  <c r="S29" i="8" s="1"/>
  <c r="Q31" i="8"/>
  <c r="S31" i="8" s="1"/>
  <c r="Q32" i="8"/>
  <c r="S32" i="8" s="1"/>
  <c r="Q33" i="8"/>
  <c r="S33" i="8" s="1"/>
  <c r="Q34" i="8"/>
  <c r="S34" i="8" s="1"/>
  <c r="Q36" i="8"/>
  <c r="S36" i="8" s="1"/>
  <c r="Q37" i="8"/>
  <c r="S37" i="8" s="1"/>
  <c r="Q38" i="8"/>
  <c r="S38" i="8" s="1"/>
  <c r="Q39" i="8"/>
  <c r="S39" i="8" s="1"/>
  <c r="Q41" i="8"/>
  <c r="S41" i="8" s="1"/>
  <c r="Q42" i="8"/>
  <c r="S42" i="8" s="1"/>
  <c r="Q43" i="8"/>
  <c r="S43" i="8" s="1"/>
  <c r="Q44" i="8"/>
  <c r="S44" i="8" s="1"/>
  <c r="Q46" i="8"/>
  <c r="S46" i="8" s="1"/>
  <c r="Q47" i="8"/>
  <c r="S47" i="8" s="1"/>
  <c r="Q48" i="8"/>
  <c r="S48" i="8" s="1"/>
  <c r="Q49" i="8"/>
  <c r="S49" i="8" s="1"/>
  <c r="Q26" i="8"/>
  <c r="S26" i="8" s="1"/>
  <c r="R51" i="8" l="1"/>
  <c r="L11" i="9" l="1"/>
  <c r="B8" i="8"/>
  <c r="B7" i="8"/>
  <c r="Q51" i="8" l="1"/>
  <c r="I11" i="9" s="1"/>
  <c r="K11" i="9" s="1"/>
  <c r="B6" i="8" l="1"/>
  <c r="K14" i="9"/>
  <c r="I14" i="9"/>
  <c r="M11" i="9"/>
  <c r="M14" i="9" s="1"/>
  <c r="E71" i="3" l="1"/>
  <c r="F70" i="3"/>
  <c r="F69" i="3"/>
  <c r="F68" i="3"/>
  <c r="E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8" i="3"/>
  <c r="F7" i="3"/>
  <c r="F6" i="3"/>
  <c r="F5" i="3"/>
  <c r="F4" i="3"/>
  <c r="F3" i="3"/>
  <c r="F71" i="3" l="1"/>
  <c r="F6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7" refreshedVersion="4" deleted="1" background="1" saveData="1"/>
</connections>
</file>

<file path=xl/sharedStrings.xml><?xml version="1.0" encoding="utf-8"?>
<sst xmlns="http://schemas.openxmlformats.org/spreadsheetml/2006/main" count="867" uniqueCount="297">
  <si>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</si>
  <si>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</si>
  <si>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</si>
  <si>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</si>
  <si>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</si>
  <si>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</si>
  <si>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</si>
  <si>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</si>
  <si>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</si>
  <si>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</si>
  <si>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</si>
  <si>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</si>
  <si>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</si>
  <si>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</si>
  <si>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</si>
  <si>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</si>
  <si>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</si>
  <si>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</si>
  <si>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</si>
  <si>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</si>
  <si>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</si>
  <si>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</si>
  <si>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</si>
  <si>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</si>
  <si>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</si>
  <si>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</si>
  <si>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</si>
  <si>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</si>
  <si>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</si>
  <si>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</si>
  <si>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</si>
  <si>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</si>
  <si>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</si>
  <si>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</si>
  <si>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</si>
  <si>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</si>
  <si>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CARE LABEL</t>
  </si>
  <si>
    <t>WHITE /BLACK</t>
  </si>
  <si>
    <t>DETAIL FOR CARE LABEL 100% COTTON</t>
  </si>
  <si>
    <t>NO.</t>
  </si>
  <si>
    <t xml:space="preserve"> NEW STYLE NAME</t>
  </si>
  <si>
    <t xml:space="preserve">SEASON </t>
  </si>
  <si>
    <t>TOTAL Q'TY ORDER (PCS)</t>
  </si>
  <si>
    <t>TOTAL</t>
  </si>
  <si>
    <t>GARMENT QTY</t>
  </si>
  <si>
    <t>CARE INSTRUCTION</t>
  </si>
  <si>
    <t>COO (JAPAN)</t>
  </si>
  <si>
    <t>ベトナム製</t>
  </si>
  <si>
    <t>SP23</t>
  </si>
  <si>
    <t>DETAIL FOR CARE LABEL 100% POLYESTER</t>
  </si>
  <si>
    <t>STOCK LOGO SHORT</t>
  </si>
  <si>
    <t>ARCH MESH SHORT</t>
  </si>
  <si>
    <t>PIG. DYED INSIDE OUT CREW</t>
  </si>
  <si>
    <t>INSIDE OUT RAGLAN</t>
  </si>
  <si>
    <t>PIGMENT DYED LS CREW</t>
  </si>
  <si>
    <t>PIGMENT DYED CREW</t>
  </si>
  <si>
    <t>STOCK LOGO PANT</t>
  </si>
  <si>
    <t>SPORT CARGO FLEECE PANT</t>
  </si>
  <si>
    <t>PIGMENT DYED FLEECE PANT</t>
  </si>
  <si>
    <t>INSIDE OUT FLEECE PANT</t>
  </si>
  <si>
    <t>STOCK LOGO HOOD</t>
  </si>
  <si>
    <t>STOCK LOGO CREW</t>
  </si>
  <si>
    <t>PIGMENT DYED FLEECE HOOD</t>
  </si>
  <si>
    <t>INSIDE OUT FLEECE HOOD</t>
  </si>
  <si>
    <t>RELAXED OVERSIZED HOOD</t>
  </si>
  <si>
    <t>RELAXED OVERSIZED CREW</t>
  </si>
  <si>
    <t>SS-LINK FLEECE VEST</t>
  </si>
  <si>
    <t>MACHINE WASH COLD 
WASH SEPERATELY
DO NOT BLEACH
TUMBLE DRY LOW
DO NOT IRON
DO NOT DRY CLEAN
LAVER A FROID
LAVER SEPAREMENT
 NE PAS UTILISER DE JAVEL
SECHE LINGE A BASSE TEMPERATURE
NE PAS REPASSER
 NE PAS NETTOYER A SEC</t>
  </si>
  <si>
    <r>
      <t xml:space="preserve">MACHINE WASH COLD 
WASH SEPERATELY
DO NOT BLEACH
TUMBLE DRY LOW
</t>
    </r>
    <r>
      <rPr>
        <sz val="10"/>
        <color rgb="FFFF0000"/>
        <rFont val="Muli"/>
      </rPr>
      <t>COOL IRON IF NEED</t>
    </r>
    <r>
      <rPr>
        <sz val="10"/>
        <color theme="1"/>
        <rFont val="Muli"/>
      </rPr>
      <t xml:space="preserve">
DO NOT DRY CLEAN
LAVER A FROID
LAVER SEPAREMENT
 NE PAS UTILISER DE JAVEL
SECHE LINGE A BASSE TEMPERATURE
</t>
    </r>
    <r>
      <rPr>
        <sz val="10"/>
        <color rgb="FFFF0000"/>
        <rFont val="Muli"/>
      </rPr>
      <t>REPASSER LEGEREMENT</t>
    </r>
    <r>
      <rPr>
        <sz val="10"/>
        <color theme="1"/>
        <rFont val="Muli"/>
      </rPr>
      <t xml:space="preserve">
 NE PAS NETTOYER A SEC</t>
    </r>
  </si>
  <si>
    <t>SAME AS SP23 - SMS</t>
  </si>
  <si>
    <t>Gentle cold wash
Wash seperately
Do not tumble dry 
Line Dry
Do not iron on decoration
Do not wring
Do not dry clean
Laver a froid
LAVER SEPAREMENT
Pas de sechage
Sechage a plat
Ne pas repasser sur la décoration
Secher sans essorer
NE PAS NETTOYER A SEC</t>
  </si>
  <si>
    <t>Care Label</t>
  </si>
  <si>
    <t>Date</t>
  </si>
  <si>
    <t>PO#(s):</t>
  </si>
  <si>
    <t>BILL TO:</t>
  </si>
  <si>
    <t>SHIP TO:</t>
  </si>
  <si>
    <t>ATTN:</t>
  </si>
  <si>
    <t>TEL#:</t>
  </si>
  <si>
    <t>FAX#:</t>
  </si>
  <si>
    <t>EMAIL:</t>
  </si>
  <si>
    <t xml:space="preserve">Lead time: 14 working days </t>
  </si>
  <si>
    <t>Item Code</t>
  </si>
  <si>
    <t>Avery Dennison  Item #</t>
  </si>
  <si>
    <t>combo items and need to ship together.</t>
  </si>
  <si>
    <t>THIS ART IS FOR REFERNECE ONLY</t>
  </si>
  <si>
    <t>COO</t>
  </si>
  <si>
    <t>Wash</t>
  </si>
  <si>
    <t>Bleach</t>
  </si>
  <si>
    <t>Dry</t>
  </si>
  <si>
    <t>Iron</t>
  </si>
  <si>
    <t>Dry Clean</t>
  </si>
  <si>
    <t>Additional Care</t>
  </si>
  <si>
    <t>STYLE</t>
  </si>
  <si>
    <t>QTY</t>
  </si>
  <si>
    <t>Machine Wash Cold</t>
  </si>
  <si>
    <t>Do Not Bleach</t>
  </si>
  <si>
    <t>Tumble Dry Low</t>
  </si>
  <si>
    <t>Cool Iron</t>
  </si>
  <si>
    <t>For Best Results Dry Clean</t>
  </si>
  <si>
    <t>Do Not Iron Decoration</t>
  </si>
  <si>
    <t>Shipping Instructions</t>
  </si>
  <si>
    <t>PLEASE EMAIL COMPLETED FORM TO:</t>
  </si>
  <si>
    <t>Selina Wang &lt;selina.wang1@ap.averydennison.com&gt;</t>
  </si>
  <si>
    <t>Phone +86 20 32335525</t>
  </si>
  <si>
    <t>(Orders will be shipped by ground carrier unless otherwise specified)</t>
  </si>
  <si>
    <t>Number</t>
  </si>
  <si>
    <t>Care Type</t>
  </si>
  <si>
    <t>English</t>
  </si>
  <si>
    <t>ISOsym</t>
  </si>
  <si>
    <t>NAFTAsym</t>
  </si>
  <si>
    <t>CHINAsym</t>
  </si>
  <si>
    <t>STS5001</t>
  </si>
  <si>
    <t>A</t>
  </si>
  <si>
    <t>P</t>
  </si>
  <si>
    <t>J</t>
  </si>
  <si>
    <t>STS5002</t>
  </si>
  <si>
    <t>Machine Wash Cold Gentle Cycle</t>
  </si>
  <si>
    <t>F</t>
  </si>
  <si>
    <t>K</t>
  </si>
  <si>
    <t>STS5003</t>
  </si>
  <si>
    <t>Machine Wash Cold Permanent Press</t>
  </si>
  <si>
    <t>V</t>
  </si>
  <si>
    <t>STS5004</t>
  </si>
  <si>
    <t>Machine Wash Warm</t>
  </si>
  <si>
    <t>B</t>
  </si>
  <si>
    <t>Q</t>
  </si>
  <si>
    <t>G</t>
  </si>
  <si>
    <t>STS5005</t>
  </si>
  <si>
    <t>Machine Wash Warm Gentle Cycle</t>
  </si>
  <si>
    <t>H</t>
  </si>
  <si>
    <t>STS5006</t>
  </si>
  <si>
    <t>Machine Wash Warm Permanent Press</t>
  </si>
  <si>
    <t>W</t>
  </si>
  <si>
    <t>STS5007</t>
  </si>
  <si>
    <t>Hand Wash Cold</t>
  </si>
  <si>
    <t>w</t>
  </si>
  <si>
    <t>M</t>
  </si>
  <si>
    <t>STS5008</t>
  </si>
  <si>
    <t>Hand Wash Warm</t>
  </si>
  <si>
    <t>I</t>
  </si>
  <si>
    <t>STS5012</t>
  </si>
  <si>
    <t>Do Not Wash</t>
  </si>
  <si>
    <t>x</t>
  </si>
  <si>
    <t>D</t>
  </si>
  <si>
    <t>N</t>
  </si>
  <si>
    <t>STS5024</t>
  </si>
  <si>
    <t>*</t>
  </si>
  <si>
    <t>l</t>
  </si>
  <si>
    <t>b</t>
  </si>
  <si>
    <t>STS5025</t>
  </si>
  <si>
    <t>Warm Iron</t>
  </si>
  <si>
    <t>+</t>
  </si>
  <si>
    <t>m</t>
  </si>
  <si>
    <t>a</t>
  </si>
  <si>
    <t>STS5026</t>
  </si>
  <si>
    <t>Do Not Iron</t>
  </si>
  <si>
    <t>"</t>
  </si>
  <si>
    <t>e</t>
  </si>
  <si>
    <t>c</t>
  </si>
  <si>
    <t>STS5029</t>
  </si>
  <si>
    <t>)</t>
  </si>
  <si>
    <t>[</t>
  </si>
  <si>
    <t>d</t>
  </si>
  <si>
    <t>STS5030</t>
  </si>
  <si>
    <t>STS5031</t>
  </si>
  <si>
    <t>Do Not Dry Clean</t>
  </si>
  <si>
    <t>,</t>
  </si>
  <si>
    <t>;</t>
  </si>
  <si>
    <t>h</t>
  </si>
  <si>
    <t>STS5014</t>
  </si>
  <si>
    <t>Do Not Wring or Twist</t>
  </si>
  <si>
    <t>y</t>
  </si>
  <si>
    <t>STS5017</t>
  </si>
  <si>
    <t>1</t>
  </si>
  <si>
    <t>t</t>
  </si>
  <si>
    <t>STS5018</t>
  </si>
  <si>
    <t>Line Dry</t>
  </si>
  <si>
    <t>\</t>
  </si>
  <si>
    <t>6</t>
  </si>
  <si>
    <t>R</t>
  </si>
  <si>
    <t>STS5019</t>
  </si>
  <si>
    <t>Line Dry in the Shade</t>
  </si>
  <si>
    <t>&lt;</t>
  </si>
  <si>
    <t>7</t>
  </si>
  <si>
    <t>STS5020</t>
  </si>
  <si>
    <t>Lay Flat to Dry</t>
  </si>
  <si>
    <t>3</t>
  </si>
  <si>
    <t>T</t>
  </si>
  <si>
    <t>STS5021</t>
  </si>
  <si>
    <t>Dry Flat in the Shade</t>
  </si>
  <si>
    <t>&gt;</t>
  </si>
  <si>
    <t>4</t>
  </si>
  <si>
    <t>X</t>
  </si>
  <si>
    <t>STS5022</t>
  </si>
  <si>
    <t>Do Not Tumble Dry</t>
  </si>
  <si>
    <t>n</t>
  </si>
  <si>
    <t>STS5015</t>
  </si>
  <si>
    <t>Only Non-Chlorine Bleach When Needed</t>
  </si>
  <si>
    <t>C</t>
  </si>
  <si>
    <t>STS5016</t>
  </si>
  <si>
    <t>9</t>
  </si>
  <si>
    <t>STS5009</t>
  </si>
  <si>
    <t>Addtioanl care</t>
  </si>
  <si>
    <t>Wash With Like Colors</t>
  </si>
  <si>
    <t>STS5010</t>
  </si>
  <si>
    <t>Wash Separately</t>
  </si>
  <si>
    <t>STS5011</t>
  </si>
  <si>
    <t>Wash Inside out</t>
  </si>
  <si>
    <t>STS5013</t>
  </si>
  <si>
    <t>Do Not Use Fabric Softener</t>
  </si>
  <si>
    <t>STS5023</t>
  </si>
  <si>
    <t>Remove Promptly</t>
  </si>
  <si>
    <t>STS5027</t>
  </si>
  <si>
    <t>STS5028</t>
  </si>
  <si>
    <t>Iron on Reverse</t>
  </si>
  <si>
    <t>TOPS</t>
  </si>
  <si>
    <t>ENGLISH</t>
  </si>
  <si>
    <t>JAPANESE</t>
  </si>
  <si>
    <t>FRENCH</t>
  </si>
  <si>
    <t>CHINESE</t>
  </si>
  <si>
    <t>S</t>
  </si>
  <si>
    <t>170/92A</t>
  </si>
  <si>
    <t>175/96A</t>
  </si>
  <si>
    <t>L</t>
  </si>
  <si>
    <t>175/100A</t>
  </si>
  <si>
    <t>XL</t>
  </si>
  <si>
    <t>TG</t>
  </si>
  <si>
    <t>180/104A</t>
  </si>
  <si>
    <t>XXL</t>
  </si>
  <si>
    <t>TTG</t>
  </si>
  <si>
    <t>180/106A</t>
  </si>
  <si>
    <t>BOTTOMS</t>
  </si>
  <si>
    <t>170/88A</t>
  </si>
  <si>
    <t>175/92A</t>
  </si>
  <si>
    <t>180/96A</t>
  </si>
  <si>
    <t>185/100A</t>
  </si>
  <si>
    <t>190/104A</t>
  </si>
  <si>
    <t>165/70A</t>
  </si>
  <si>
    <t>165/72A</t>
  </si>
  <si>
    <t>170/74A</t>
  </si>
  <si>
    <t>170/76A</t>
  </si>
  <si>
    <t>175/80A</t>
  </si>
  <si>
    <t>175/82A</t>
  </si>
  <si>
    <t>175/84A</t>
  </si>
  <si>
    <t>180/90A</t>
  </si>
  <si>
    <t>AS CUSTOMER APPROVED</t>
  </si>
  <si>
    <t>28mm X 68mm</t>
  </si>
  <si>
    <t>DO NOT USE</t>
    <phoneticPr fontId="46" type="noConversion"/>
  </si>
  <si>
    <t xml:space="preserve">PO </t>
    <phoneticPr fontId="46" type="noConversion"/>
  </si>
  <si>
    <t>FIBER CONTENT</t>
    <phoneticPr fontId="46" type="noConversion"/>
  </si>
  <si>
    <t>STS Universal CL Tees Label</t>
  </si>
  <si>
    <t>CB681485A</t>
  </si>
  <si>
    <t>FIBER CONTENT
(optional)</t>
  </si>
  <si>
    <t>COO
(optional)</t>
  </si>
  <si>
    <t>CARE (Optional)</t>
  </si>
  <si>
    <t>SIZE
(English)</t>
  </si>
  <si>
    <t>**Category is not a print out data, but need to define the size tranlsation
you can see the tab "Size Tables" for details</t>
  </si>
  <si>
    <t>Categories</t>
  </si>
  <si>
    <t>HEADWEAR</t>
  </si>
  <si>
    <t>BLANKETs</t>
  </si>
  <si>
    <r>
      <t xml:space="preserve">CATEGORY
</t>
    </r>
    <r>
      <rPr>
        <sz val="14"/>
        <rFont val="Arial"/>
        <family val="2"/>
      </rPr>
      <t>(Please select)</t>
    </r>
  </si>
  <si>
    <t>CARE 
(Wash)</t>
  </si>
  <si>
    <t>CARE 
(Bleach)</t>
  </si>
  <si>
    <t>CARE 
(Dry 1)</t>
  </si>
  <si>
    <t>CARE 
(Iron)</t>
  </si>
  <si>
    <t>CARE 
(Dry Clean)</t>
  </si>
  <si>
    <t>CARE 
(Professional Care)</t>
  </si>
  <si>
    <t xml:space="preserve">CARE 
(Dry 2) </t>
  </si>
  <si>
    <t>CARE
Additional Care 1</t>
  </si>
  <si>
    <t xml:space="preserve">
CARE
Additional Care 2</t>
  </si>
  <si>
    <t>STS Universal CL Garments - EJ- Thermacryl</t>
  </si>
  <si>
    <t>CB713534A</t>
  </si>
  <si>
    <t>STS Universal CL Garments - FC- Thermacryl</t>
  </si>
  <si>
    <t>CB713542A</t>
  </si>
  <si>
    <t>(Optional)</t>
  </si>
  <si>
    <t>PUR.QT-2.BM1</t>
  </si>
  <si>
    <t>CB713534A
&amp; CB713542A</t>
  </si>
  <si>
    <t>Un-available Co., Ltd</t>
  </si>
  <si>
    <t>Part of Lot I/3, Street No. 7, Vinh Loc Industrial Park,</t>
  </si>
  <si>
    <t>Binh Hung Hoa B Ward, Binh Tan District, Ho Chi Minh City, Vietnam</t>
  </si>
  <si>
    <t>MADE IN VIETNAM</t>
  </si>
  <si>
    <t>PAXAR</t>
  </si>
  <si>
    <t xml:space="preserve">66% COTTON 34%  POLYESTER </t>
  </si>
  <si>
    <t>118570</t>
  </si>
  <si>
    <t>118572</t>
  </si>
  <si>
    <t>118571</t>
  </si>
  <si>
    <t>S20CARE</t>
  </si>
  <si>
    <t>100% COTTON</t>
  </si>
  <si>
    <t>TỔNG</t>
  </si>
  <si>
    <t>2 MÀU WASH</t>
  </si>
  <si>
    <t>TRẮNG</t>
  </si>
  <si>
    <t>S20  FA25   G2786</t>
  </si>
  <si>
    <t>NGỌC TRẦN</t>
  </si>
  <si>
    <t>FA25- DROP 1</t>
  </si>
  <si>
    <t>HO25</t>
  </si>
  <si>
    <t>ERP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</si>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</sst>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_);_(@_)"/>
    <numFmt numFmtId="169" formatCode="_(&quot;$&quot;* #,##0.000000_);_(&quot;$&quot;* \(#,##0.000000\);_(&quot;$&quot;* &quot;-&quot;??_);_(@_)"/>
    <numFmt numFmtId="170" formatCode="_(&quot;$&quot;* #,##0.0000_);_(&quot;$&quot;* \(#,##0.0000\);_(&quot;$&quot;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Muli"/>
    </font>
    <font>
      <b/>
      <sz val="10"/>
      <color rgb="FFFF0000"/>
      <name val="Muli"/>
    </font>
    <font>
      <b/>
      <sz val="10"/>
      <name val="Muli"/>
    </font>
    <font>
      <sz val="22"/>
      <name val="Muli"/>
    </font>
    <font>
      <b/>
      <sz val="22"/>
      <color rgb="FFFF0000"/>
      <name val="Muli"/>
    </font>
    <font>
      <sz val="22"/>
      <color indexed="8"/>
      <name val="Muli"/>
    </font>
    <font>
      <b/>
      <sz val="22"/>
      <color indexed="8"/>
      <name val="Muli"/>
    </font>
    <font>
      <b/>
      <sz val="2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indexed="62"/>
      <name val="Muli"/>
    </font>
    <font>
      <u/>
      <sz val="22"/>
      <color indexed="12"/>
      <name val="Muli"/>
    </font>
    <font>
      <b/>
      <u/>
      <sz val="22"/>
      <name val="Muli"/>
    </font>
    <font>
      <i/>
      <sz val="22"/>
      <name val="Muli"/>
    </font>
    <font>
      <b/>
      <i/>
      <sz val="22"/>
      <name val="Muli"/>
    </font>
    <font>
      <u/>
      <sz val="22"/>
      <name val="Muli"/>
    </font>
    <font>
      <b/>
      <sz val="26"/>
      <name val="Muli"/>
    </font>
    <font>
      <sz val="26"/>
      <name val="Muli"/>
    </font>
    <font>
      <sz val="10"/>
      <color rgb="FFFF0000"/>
      <name val="Muli"/>
    </font>
    <font>
      <b/>
      <strike/>
      <sz val="10"/>
      <color rgb="FFFF0000"/>
      <name val="Muli"/>
    </font>
    <font>
      <strike/>
      <sz val="10"/>
      <color theme="1"/>
      <name val="Muli"/>
    </font>
    <font>
      <b/>
      <sz val="28"/>
      <color theme="1"/>
      <name val="Muli"/>
    </font>
    <font>
      <b/>
      <sz val="15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1"/>
      <color indexed="12"/>
      <name val="Arial"/>
      <family val="2"/>
    </font>
    <font>
      <b/>
      <u/>
      <sz val="10"/>
      <name val="Arial"/>
      <family val="2"/>
    </font>
    <font>
      <b/>
      <sz val="10"/>
      <color theme="1"/>
      <name val="Arial Unicode MS"/>
      <family val="2"/>
    </font>
    <font>
      <sz val="10"/>
      <color theme="1"/>
      <name val="Arial Unicode MS"/>
      <family val="2"/>
    </font>
    <font>
      <sz val="20"/>
      <color theme="1"/>
      <name val="Textile LH Pi Two"/>
      <family val="3"/>
    </font>
    <font>
      <sz val="20"/>
      <color theme="1"/>
      <name val="CARE SYM."/>
      <family val="3"/>
    </font>
    <font>
      <sz val="20"/>
      <color theme="1"/>
      <name val="Chinesecare"/>
      <family val="3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color theme="1"/>
      <name val="Muli"/>
    </font>
    <font>
      <sz val="16"/>
      <color rgb="FFFF0000"/>
      <name val="Arial"/>
      <family val="2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/>
    <xf numFmtId="0" fontId="3" fillId="0" borderId="0"/>
  </cellStyleXfs>
  <cellXfs count="209">
    <xf numFmtId="0" fontId="0" fillId="0" borderId="0" xfId="0"/>
    <xf numFmtId="168" fontId="5" fillId="0" borderId="0" xfId="11" applyFont="1"/>
    <xf numFmtId="168" fontId="6" fillId="9" borderId="1" xfId="11" applyFont="1" applyFill="1" applyBorder="1" applyAlignment="1">
      <alignment horizontal="center" vertical="center" wrapText="1"/>
    </xf>
    <xf numFmtId="0" fontId="5" fillId="0" borderId="1" xfId="11" applyNumberFormat="1" applyFont="1" applyBorder="1" applyAlignment="1">
      <alignment horizontal="center" vertical="center" wrapText="1"/>
    </xf>
    <xf numFmtId="168" fontId="5" fillId="0" borderId="1" xfId="11" applyFont="1" applyBorder="1" applyAlignment="1">
      <alignment horizontal="left" vertical="center" wrapText="1"/>
    </xf>
    <xf numFmtId="168" fontId="6" fillId="3" borderId="1" xfId="11" applyFont="1" applyFill="1" applyBorder="1" applyAlignment="1">
      <alignment horizontal="center" vertical="center" wrapText="1"/>
    </xf>
    <xf numFmtId="168" fontId="5" fillId="3" borderId="0" xfId="11" applyFont="1" applyFill="1"/>
    <xf numFmtId="168" fontId="6" fillId="3" borderId="1" xfId="11" quotePrefix="1" applyFont="1" applyFill="1" applyBorder="1" applyAlignment="1">
      <alignment horizontal="center" vertical="center" wrapText="1"/>
    </xf>
    <xf numFmtId="0" fontId="6" fillId="9" borderId="1" xfId="11" applyNumberFormat="1" applyFont="1" applyFill="1" applyBorder="1" applyAlignment="1">
      <alignment horizontal="center" vertical="center" wrapText="1"/>
    </xf>
    <xf numFmtId="0" fontId="5" fillId="0" borderId="0" xfId="11" applyNumberFormat="1" applyFont="1" applyAlignment="1">
      <alignment horizontal="center"/>
    </xf>
    <xf numFmtId="0" fontId="6" fillId="9" borderId="1" xfId="10" applyNumberFormat="1" applyFont="1" applyFill="1" applyBorder="1" applyAlignment="1">
      <alignment horizontal="center" vertical="center" wrapText="1"/>
    </xf>
    <xf numFmtId="0" fontId="5" fillId="0" borderId="0" xfId="10" applyNumberFormat="1" applyFont="1" applyAlignment="1">
      <alignment horizontal="center"/>
    </xf>
    <xf numFmtId="168" fontId="5" fillId="10" borderId="1" xfId="11" applyFont="1" applyFill="1" applyBorder="1"/>
    <xf numFmtId="0" fontId="5" fillId="10" borderId="1" xfId="11" applyNumberFormat="1" applyFont="1" applyFill="1" applyBorder="1" applyAlignment="1">
      <alignment horizontal="center"/>
    </xf>
    <xf numFmtId="168" fontId="6" fillId="10" borderId="1" xfId="11" applyFont="1" applyFill="1" applyBorder="1"/>
    <xf numFmtId="0" fontId="6" fillId="10" borderId="1" xfId="10" applyNumberFormat="1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7" fontId="9" fillId="3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8" xfId="1" applyFont="1" applyBorder="1" applyAlignment="1" applyProtection="1">
      <alignment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11" xfId="1" applyFont="1" applyBorder="1" applyAlignment="1" applyProtection="1">
      <alignment vertical="center"/>
      <protection locked="0"/>
    </xf>
    <xf numFmtId="16" fontId="13" fillId="0" borderId="1" xfId="0" quotePrefix="1" applyNumberFormat="1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4" borderId="2" xfId="6" applyFont="1" applyFill="1" applyBorder="1" applyAlignment="1">
      <alignment horizontal="left" vertical="center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4" fontId="8" fillId="4" borderId="8" xfId="6" quotePrefix="1" applyNumberFormat="1" applyFont="1" applyFill="1" applyBorder="1" applyAlignment="1">
      <alignment horizontal="center" vertical="center"/>
    </xf>
    <xf numFmtId="15" fontId="12" fillId="4" borderId="1" xfId="6" quotePrefix="1" applyNumberFormat="1" applyFont="1" applyFill="1" applyBorder="1" applyAlignment="1">
      <alignment horizontal="center" vertical="center"/>
    </xf>
    <xf numFmtId="15" fontId="8" fillId="0" borderId="1" xfId="6" applyNumberFormat="1" applyFont="1" applyBorder="1" applyAlignment="1">
      <alignment horizontal="center" vertical="center"/>
    </xf>
    <xf numFmtId="0" fontId="12" fillId="4" borderId="3" xfId="6" applyFont="1" applyFill="1" applyBorder="1" applyAlignment="1">
      <alignment horizontal="left" vertical="center"/>
    </xf>
    <xf numFmtId="0" fontId="16" fillId="4" borderId="2" xfId="8" applyFont="1" applyFill="1" applyBorder="1" applyAlignment="1" applyProtection="1">
      <alignment vertical="top"/>
    </xf>
    <xf numFmtId="0" fontId="12" fillId="4" borderId="10" xfId="6" applyFont="1" applyFill="1" applyBorder="1" applyAlignment="1">
      <alignment horizontal="left" vertical="center"/>
    </xf>
    <xf numFmtId="0" fontId="16" fillId="4" borderId="10" xfId="8" applyFont="1" applyFill="1" applyBorder="1" applyAlignment="1" applyProtection="1">
      <alignment vertical="top"/>
    </xf>
    <xf numFmtId="165" fontId="8" fillId="4" borderId="0" xfId="6" applyNumberFormat="1" applyFont="1" applyFill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vertical="center"/>
      <protection locked="0"/>
    </xf>
    <xf numFmtId="0" fontId="12" fillId="6" borderId="1" xfId="6" applyFont="1" applyFill="1" applyBorder="1" applyAlignment="1">
      <alignment horizontal="center" vertical="center"/>
    </xf>
    <xf numFmtId="0" fontId="12" fillId="6" borderId="1" xfId="6" applyFont="1" applyFill="1" applyBorder="1" applyAlignment="1">
      <alignment horizontal="center" vertical="center" wrapText="1"/>
    </xf>
    <xf numFmtId="0" fontId="12" fillId="8" borderId="1" xfId="6" applyFont="1" applyFill="1" applyBorder="1" applyAlignment="1">
      <alignment horizontal="center" vertical="center" wrapText="1"/>
    </xf>
    <xf numFmtId="164" fontId="12" fillId="6" borderId="1" xfId="6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1" fontId="10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7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center" vertical="center"/>
    </xf>
    <xf numFmtId="164" fontId="8" fillId="4" borderId="0" xfId="4" applyNumberFormat="1" applyFont="1" applyFill="1" applyAlignment="1">
      <alignment horizontal="center" vertical="center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5" fillId="0" borderId="12" xfId="11" applyNumberFormat="1" applyFont="1" applyBorder="1" applyAlignment="1">
      <alignment vertical="center" wrapText="1"/>
    </xf>
    <xf numFmtId="1" fontId="8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3" fontId="8" fillId="0" borderId="1" xfId="3" applyNumberFormat="1" applyFont="1" applyBorder="1" applyAlignment="1">
      <alignment vertical="center"/>
    </xf>
    <xf numFmtId="0" fontId="8" fillId="0" borderId="1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21" fillId="5" borderId="1" xfId="2" applyNumberFormat="1" applyFont="1" applyFill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168" fontId="24" fillId="3" borderId="1" xfId="11" quotePrefix="1" applyFont="1" applyFill="1" applyBorder="1" applyAlignment="1">
      <alignment horizontal="center" vertical="center" wrapText="1"/>
    </xf>
    <xf numFmtId="0" fontId="25" fillId="0" borderId="1" xfId="11" applyNumberFormat="1" applyFont="1" applyBorder="1" applyAlignment="1">
      <alignment horizontal="center" vertical="center" wrapText="1"/>
    </xf>
    <xf numFmtId="168" fontId="25" fillId="0" borderId="1" xfId="11" applyFont="1" applyBorder="1" applyAlignment="1">
      <alignment horizontal="left" vertical="center" wrapText="1"/>
    </xf>
    <xf numFmtId="168" fontId="24" fillId="3" borderId="1" xfId="11" applyFont="1" applyFill="1" applyBorder="1" applyAlignment="1">
      <alignment horizontal="center" vertical="center" wrapText="1"/>
    </xf>
    <xf numFmtId="0" fontId="25" fillId="0" borderId="12" xfId="11" applyNumberFormat="1" applyFont="1" applyBorder="1" applyAlignment="1">
      <alignment vertical="center" wrapText="1"/>
    </xf>
    <xf numFmtId="168" fontId="25" fillId="3" borderId="0" xfId="11" applyFont="1" applyFill="1"/>
    <xf numFmtId="43" fontId="5" fillId="0" borderId="1" xfId="10" applyFont="1" applyFill="1" applyBorder="1" applyAlignment="1">
      <alignment horizontal="center" vertical="center" wrapText="1"/>
    </xf>
    <xf numFmtId="0" fontId="3" fillId="3" borderId="16" xfId="12" applyFill="1" applyBorder="1"/>
    <xf numFmtId="0" fontId="27" fillId="3" borderId="16" xfId="12" applyFont="1" applyFill="1" applyBorder="1"/>
    <xf numFmtId="0" fontId="3" fillId="3" borderId="0" xfId="12" applyFill="1"/>
    <xf numFmtId="0" fontId="28" fillId="3" borderId="0" xfId="12" applyFont="1" applyFill="1"/>
    <xf numFmtId="0" fontId="27" fillId="3" borderId="0" xfId="12" applyFont="1" applyFill="1" applyAlignment="1">
      <alignment horizontal="center"/>
    </xf>
    <xf numFmtId="0" fontId="3" fillId="3" borderId="0" xfId="12" applyFill="1" applyProtection="1">
      <protection locked="0"/>
    </xf>
    <xf numFmtId="0" fontId="28" fillId="3" borderId="0" xfId="12" applyFont="1" applyFill="1" applyAlignment="1">
      <alignment horizontal="center"/>
    </xf>
    <xf numFmtId="0" fontId="3" fillId="3" borderId="13" xfId="12" applyFill="1" applyBorder="1" applyAlignment="1" applyProtection="1">
      <alignment shrinkToFit="1"/>
      <protection locked="0"/>
    </xf>
    <xf numFmtId="0" fontId="3" fillId="3" borderId="0" xfId="12" applyFill="1" applyAlignment="1" applyProtection="1">
      <alignment shrinkToFit="1"/>
      <protection locked="0"/>
    </xf>
    <xf numFmtId="0" fontId="3" fillId="3" borderId="0" xfId="12" applyFill="1" applyAlignment="1">
      <alignment shrinkToFit="1"/>
    </xf>
    <xf numFmtId="0" fontId="3" fillId="3" borderId="0" xfId="12" applyFill="1" applyAlignment="1">
      <alignment horizontal="right"/>
    </xf>
    <xf numFmtId="0" fontId="3" fillId="0" borderId="0" xfId="12"/>
    <xf numFmtId="0" fontId="29" fillId="3" borderId="17" xfId="12" applyFont="1" applyFill="1" applyBorder="1"/>
    <xf numFmtId="0" fontId="30" fillId="3" borderId="19" xfId="12" applyFont="1" applyFill="1" applyBorder="1" applyAlignment="1">
      <alignment shrinkToFit="1"/>
    </xf>
    <xf numFmtId="0" fontId="29" fillId="3" borderId="1" xfId="12" applyFont="1" applyFill="1" applyBorder="1" applyAlignment="1">
      <alignment horizontal="center" vertical="center" wrapText="1" shrinkToFit="1"/>
    </xf>
    <xf numFmtId="0" fontId="30" fillId="3" borderId="0" xfId="12" applyFont="1" applyFill="1" applyAlignment="1">
      <alignment horizontal="center" vertical="center" shrinkToFit="1"/>
    </xf>
    <xf numFmtId="0" fontId="31" fillId="3" borderId="1" xfId="12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3" borderId="0" xfId="12" applyFont="1" applyFill="1" applyAlignment="1">
      <alignment horizontal="center" vertical="center" wrapText="1" shrinkToFit="1"/>
    </xf>
    <xf numFmtId="0" fontId="34" fillId="0" borderId="0" xfId="12" applyFont="1" applyAlignment="1">
      <alignment horizontal="center"/>
    </xf>
    <xf numFmtId="0" fontId="34" fillId="6" borderId="1" xfId="12" applyFont="1" applyFill="1" applyBorder="1" applyAlignment="1">
      <alignment horizontal="center" shrinkToFit="1"/>
    </xf>
    <xf numFmtId="0" fontId="35" fillId="3" borderId="0" xfId="12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9" fontId="37" fillId="0" borderId="0" xfId="12" applyNumberFormat="1" applyFont="1" applyAlignment="1">
      <alignment horizontal="center" vertical="center"/>
    </xf>
    <xf numFmtId="0" fontId="37" fillId="0" borderId="0" xfId="12" applyFont="1" applyAlignment="1">
      <alignment horizontal="center" vertical="center" shrinkToFit="1"/>
    </xf>
    <xf numFmtId="0" fontId="33" fillId="3" borderId="0" xfId="12" applyFont="1" applyFill="1" applyAlignment="1">
      <alignment horizontal="center" vertical="center" shrinkToFit="1"/>
    </xf>
    <xf numFmtId="0" fontId="3" fillId="3" borderId="21" xfId="12" applyFill="1" applyBorder="1"/>
    <xf numFmtId="0" fontId="30" fillId="3" borderId="0" xfId="12" applyFont="1" applyFill="1"/>
    <xf numFmtId="0" fontId="3" fillId="3" borderId="22" xfId="12" applyFill="1" applyBorder="1"/>
    <xf numFmtId="49" fontId="39" fillId="0" borderId="1" xfId="0" applyNumberFormat="1" applyFont="1" applyBorder="1"/>
    <xf numFmtId="49" fontId="39" fillId="0" borderId="12" xfId="0" applyNumberFormat="1" applyFont="1" applyBorder="1"/>
    <xf numFmtId="49" fontId="39" fillId="0" borderId="1" xfId="0" applyNumberFormat="1" applyFont="1" applyBorder="1" applyAlignment="1">
      <alignment vertical="top"/>
    </xf>
    <xf numFmtId="49" fontId="40" fillId="0" borderId="1" xfId="0" applyNumberFormat="1" applyFont="1" applyBorder="1"/>
    <xf numFmtId="49" fontId="40" fillId="0" borderId="4" xfId="0" applyNumberFormat="1" applyFont="1" applyBorder="1"/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16" fontId="3" fillId="3" borderId="13" xfId="12" applyNumberFormat="1" applyFill="1" applyBorder="1" applyProtection="1">
      <protection locked="0"/>
    </xf>
    <xf numFmtId="0" fontId="31" fillId="3" borderId="1" xfId="12" applyFont="1" applyFill="1" applyBorder="1" applyAlignment="1">
      <alignment horizontal="center" vertical="center" wrapText="1" shrinkToFit="1"/>
    </xf>
    <xf numFmtId="0" fontId="35" fillId="0" borderId="1" xfId="12" applyFont="1" applyBorder="1" applyAlignment="1" applyProtection="1">
      <alignment horizontal="center" vertical="center" shrinkToFit="1"/>
      <protection locked="0"/>
    </xf>
    <xf numFmtId="0" fontId="34" fillId="9" borderId="1" xfId="12" applyFont="1" applyFill="1" applyBorder="1" applyAlignment="1">
      <alignment horizontal="center"/>
    </xf>
    <xf numFmtId="0" fontId="35" fillId="9" borderId="1" xfId="12" applyFont="1" applyFill="1" applyBorder="1" applyAlignment="1">
      <alignment horizontal="center" vertical="center" shrinkToFit="1"/>
    </xf>
    <xf numFmtId="0" fontId="35" fillId="9" borderId="1" xfId="12" applyFont="1" applyFill="1" applyBorder="1" applyAlignment="1" applyProtection="1">
      <alignment horizontal="center" vertical="center" shrinkToFit="1"/>
      <protection locked="0"/>
    </xf>
    <xf numFmtId="0" fontId="34" fillId="12" borderId="1" xfId="12" applyFont="1" applyFill="1" applyBorder="1" applyAlignment="1">
      <alignment horizontal="center"/>
    </xf>
    <xf numFmtId="0" fontId="35" fillId="12" borderId="1" xfId="12" applyFont="1" applyFill="1" applyBorder="1" applyAlignment="1">
      <alignment horizontal="center" vertical="center" wrapText="1" shrinkToFit="1"/>
    </xf>
    <xf numFmtId="0" fontId="35" fillId="12" borderId="1" xfId="12" applyFont="1" applyFill="1" applyBorder="1" applyAlignment="1">
      <alignment horizontal="center" vertical="center" shrinkToFit="1"/>
    </xf>
    <xf numFmtId="0" fontId="34" fillId="9" borderId="1" xfId="12" applyFont="1" applyFill="1" applyBorder="1" applyAlignment="1">
      <alignment horizontal="center" wrapText="1"/>
    </xf>
    <xf numFmtId="0" fontId="3" fillId="3" borderId="0" xfId="12" applyFill="1" applyAlignment="1">
      <alignment horizontal="center"/>
    </xf>
    <xf numFmtId="0" fontId="47" fillId="0" borderId="13" xfId="12" applyFont="1" applyBorder="1" applyAlignment="1">
      <alignment horizontal="center" wrapText="1" shrinkToFit="1"/>
    </xf>
    <xf numFmtId="0" fontId="31" fillId="3" borderId="0" xfId="12" applyFont="1" applyFill="1" applyAlignment="1">
      <alignment horizontal="center" vertical="center" wrapText="1" shrinkToFit="1"/>
    </xf>
    <xf numFmtId="0" fontId="31" fillId="3" borderId="0" xfId="12" applyFont="1" applyFill="1" applyAlignment="1">
      <alignment horizontal="center" vertical="center" shrinkToFit="1"/>
    </xf>
    <xf numFmtId="0" fontId="31" fillId="3" borderId="0" xfId="12" applyFont="1" applyFill="1" applyAlignment="1">
      <alignment vertical="center" wrapText="1" shrinkToFit="1"/>
    </xf>
    <xf numFmtId="0" fontId="31" fillId="3" borderId="1" xfId="12" applyFont="1" applyFill="1" applyBorder="1" applyAlignment="1">
      <alignment vertical="center" wrapText="1" shrinkToFit="1"/>
    </xf>
    <xf numFmtId="0" fontId="34" fillId="3" borderId="0" xfId="12" applyFont="1" applyFill="1" applyAlignment="1">
      <alignment shrinkToFit="1"/>
    </xf>
    <xf numFmtId="0" fontId="34" fillId="12" borderId="1" xfId="12" applyFont="1" applyFill="1" applyBorder="1" applyAlignment="1">
      <alignment horizontal="center" wrapText="1"/>
    </xf>
    <xf numFmtId="0" fontId="0" fillId="9" borderId="0" xfId="0" applyFill="1"/>
    <xf numFmtId="0" fontId="51" fillId="0" borderId="1" xfId="0" applyFont="1" applyBorder="1" applyAlignment="1">
      <alignment horizontal="center" vertical="center"/>
    </xf>
    <xf numFmtId="0" fontId="51" fillId="0" borderId="1" xfId="0" quotePrefix="1" applyFont="1" applyBorder="1" applyAlignment="1">
      <alignment horizontal="center"/>
    </xf>
    <xf numFmtId="169" fontId="8" fillId="3" borderId="1" xfId="9" applyNumberFormat="1" applyFont="1" applyFill="1" applyBorder="1" applyAlignment="1">
      <alignment horizontal="center" vertical="center"/>
    </xf>
    <xf numFmtId="169" fontId="8" fillId="3" borderId="1" xfId="9" applyNumberFormat="1" applyFont="1" applyFill="1" applyBorder="1" applyAlignment="1">
      <alignment horizontal="center" vertical="center" wrapText="1"/>
    </xf>
    <xf numFmtId="170" fontId="8" fillId="3" borderId="1" xfId="9" applyNumberFormat="1" applyFont="1" applyFill="1" applyBorder="1" applyAlignment="1">
      <alignment horizontal="center" vertical="center"/>
    </xf>
    <xf numFmtId="170" fontId="8" fillId="3" borderId="1" xfId="9" applyNumberFormat="1" applyFont="1" applyFill="1" applyBorder="1" applyAlignment="1">
      <alignment horizontal="center" vertical="center" wrapText="1"/>
    </xf>
    <xf numFmtId="170" fontId="8" fillId="7" borderId="1" xfId="2" applyNumberFormat="1" applyFont="1" applyFill="1" applyBorder="1" applyAlignment="1">
      <alignment horizontal="center" vertical="center"/>
    </xf>
    <xf numFmtId="170" fontId="8" fillId="7" borderId="1" xfId="4" applyNumberFormat="1" applyFont="1" applyFill="1" applyBorder="1" applyAlignment="1">
      <alignment horizontal="center" vertical="center" wrapText="1"/>
    </xf>
    <xf numFmtId="170" fontId="22" fillId="4" borderId="0" xfId="2" applyNumberFormat="1" applyFont="1" applyFill="1" applyAlignment="1">
      <alignment horizontal="center" vertical="center" wrapText="1"/>
    </xf>
    <xf numFmtId="170" fontId="8" fillId="4" borderId="0" xfId="4" applyNumberFormat="1" applyFont="1" applyFill="1" applyAlignment="1">
      <alignment horizontal="center" vertical="center"/>
    </xf>
    <xf numFmtId="15" fontId="3" fillId="3" borderId="0" xfId="12" applyNumberFormat="1" applyFill="1" applyProtection="1">
      <protection locked="0"/>
    </xf>
    <xf numFmtId="0" fontId="52" fillId="12" borderId="1" xfId="12" applyFont="1" applyFill="1" applyBorder="1" applyAlignment="1">
      <alignment horizontal="center" vertical="center" shrinkToFit="1"/>
    </xf>
    <xf numFmtId="0" fontId="52" fillId="9" borderId="1" xfId="12" applyFont="1" applyFill="1" applyBorder="1" applyAlignment="1">
      <alignment horizontal="center" vertical="center" shrinkToFit="1"/>
    </xf>
    <xf numFmtId="44" fontId="21" fillId="5" borderId="1" xfId="9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top"/>
    </xf>
    <xf numFmtId="0" fontId="12" fillId="4" borderId="4" xfId="6" applyFont="1" applyFill="1" applyBorder="1" applyAlignment="1">
      <alignment horizontal="left" vertical="center"/>
    </xf>
    <xf numFmtId="0" fontId="12" fillId="4" borderId="5" xfId="6" applyFont="1" applyFill="1" applyBorder="1" applyAlignment="1">
      <alignment horizontal="left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top"/>
    </xf>
    <xf numFmtId="0" fontId="8" fillId="4" borderId="4" xfId="6" applyFont="1" applyFill="1" applyBorder="1" applyAlignment="1">
      <alignment horizontal="center" vertical="center" wrapText="1"/>
    </xf>
    <xf numFmtId="0" fontId="8" fillId="4" borderId="5" xfId="6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64" fontId="17" fillId="4" borderId="0" xfId="2" applyNumberFormat="1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/>
    </xf>
    <xf numFmtId="16" fontId="8" fillId="4" borderId="4" xfId="6" applyNumberFormat="1" applyFont="1" applyFill="1" applyBorder="1" applyAlignment="1">
      <alignment horizontal="center" vertical="center"/>
    </xf>
    <xf numFmtId="16" fontId="8" fillId="4" borderId="5" xfId="6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165" fontId="8" fillId="4" borderId="4" xfId="6" applyNumberFormat="1" applyFont="1" applyFill="1" applyBorder="1" applyAlignment="1">
      <alignment horizontal="center" vertical="center"/>
    </xf>
    <xf numFmtId="165" fontId="8" fillId="4" borderId="5" xfId="6" applyNumberFormat="1" applyFont="1" applyFill="1" applyBorder="1" applyAlignment="1">
      <alignment horizontal="center" vertical="center"/>
    </xf>
    <xf numFmtId="0" fontId="3" fillId="3" borderId="0" xfId="12" applyFill="1" applyAlignment="1">
      <alignment horizontal="center"/>
    </xf>
    <xf numFmtId="0" fontId="30" fillId="9" borderId="0" xfId="12" applyFont="1" applyFill="1" applyAlignment="1">
      <alignment horizontal="center"/>
    </xf>
    <xf numFmtId="0" fontId="3" fillId="3" borderId="13" xfId="12" applyFill="1" applyBorder="1" applyAlignment="1" applyProtection="1">
      <alignment horizontal="center"/>
      <protection locked="0"/>
    </xf>
    <xf numFmtId="0" fontId="3" fillId="3" borderId="0" xfId="12" applyFill="1" applyAlignment="1" applyProtection="1">
      <alignment horizontal="center"/>
      <protection locked="0"/>
    </xf>
    <xf numFmtId="0" fontId="3" fillId="3" borderId="13" xfId="12" applyFill="1" applyBorder="1" applyAlignment="1" applyProtection="1">
      <alignment horizontal="center" shrinkToFit="1"/>
      <protection locked="0"/>
    </xf>
    <xf numFmtId="0" fontId="3" fillId="3" borderId="20" xfId="12" applyFill="1" applyBorder="1" applyAlignment="1" applyProtection="1">
      <alignment horizontal="center"/>
      <protection locked="0"/>
    </xf>
    <xf numFmtId="0" fontId="31" fillId="3" borderId="12" xfId="12" applyFont="1" applyFill="1" applyBorder="1" applyAlignment="1">
      <alignment horizontal="center" vertical="center" wrapText="1" shrinkToFit="1"/>
    </xf>
    <xf numFmtId="0" fontId="31" fillId="3" borderId="15" xfId="12" applyFont="1" applyFill="1" applyBorder="1" applyAlignment="1">
      <alignment horizontal="center" vertical="center" wrapText="1" shrinkToFit="1"/>
    </xf>
    <xf numFmtId="0" fontId="49" fillId="12" borderId="13" xfId="12" applyFont="1" applyFill="1" applyBorder="1" applyAlignment="1">
      <alignment horizontal="center" shrinkToFit="1"/>
    </xf>
    <xf numFmtId="0" fontId="48" fillId="3" borderId="23" xfId="12" applyFont="1" applyFill="1" applyBorder="1" applyAlignment="1">
      <alignment horizontal="left" wrapText="1"/>
    </xf>
    <xf numFmtId="0" fontId="48" fillId="3" borderId="23" xfId="12" applyFont="1" applyFill="1" applyBorder="1" applyAlignment="1">
      <alignment horizontal="left"/>
    </xf>
    <xf numFmtId="0" fontId="38" fillId="9" borderId="0" xfId="12" applyFont="1" applyFill="1" applyAlignment="1">
      <alignment horizontal="center" vertical="center"/>
    </xf>
    <xf numFmtId="0" fontId="50" fillId="9" borderId="13" xfId="12" applyFont="1" applyFill="1" applyBorder="1" applyAlignment="1">
      <alignment horizontal="center" shrinkToFit="1"/>
    </xf>
    <xf numFmtId="0" fontId="27" fillId="3" borderId="17" xfId="12" applyFont="1" applyFill="1" applyBorder="1" applyAlignment="1">
      <alignment horizontal="center"/>
    </xf>
    <xf numFmtId="0" fontId="27" fillId="3" borderId="18" xfId="12" applyFont="1" applyFill="1" applyBorder="1" applyAlignment="1">
      <alignment horizontal="center"/>
    </xf>
    <xf numFmtId="0" fontId="27" fillId="3" borderId="19" xfId="12" applyFont="1" applyFill="1" applyBorder="1" applyAlignment="1">
      <alignment horizontal="center"/>
    </xf>
    <xf numFmtId="0" fontId="34" fillId="12" borderId="13" xfId="12" applyFont="1" applyFill="1" applyBorder="1" applyAlignment="1">
      <alignment horizontal="center" shrinkToFit="1"/>
    </xf>
    <xf numFmtId="0" fontId="5" fillId="0" borderId="12" xfId="11" applyNumberFormat="1" applyFont="1" applyBorder="1" applyAlignment="1">
      <alignment horizontal="left" vertical="top" wrapText="1"/>
    </xf>
    <xf numFmtId="0" fontId="5" fillId="0" borderId="14" xfId="11" applyNumberFormat="1" applyFont="1" applyBorder="1" applyAlignment="1">
      <alignment horizontal="left" vertical="top" wrapText="1"/>
    </xf>
    <xf numFmtId="0" fontId="5" fillId="0" borderId="15" xfId="11" applyNumberFormat="1" applyFont="1" applyBorder="1" applyAlignment="1">
      <alignment horizontal="left" vertical="top" wrapText="1"/>
    </xf>
    <xf numFmtId="168" fontId="7" fillId="11" borderId="13" xfId="11" applyFont="1" applyFill="1" applyBorder="1" applyAlignment="1">
      <alignment horizontal="center" vertical="center" wrapText="1"/>
    </xf>
    <xf numFmtId="0" fontId="5" fillId="0" borderId="12" xfId="11" applyNumberFormat="1" applyFont="1" applyBorder="1" applyAlignment="1">
      <alignment horizontal="center" wrapText="1"/>
    </xf>
    <xf numFmtId="0" fontId="5" fillId="0" borderId="14" xfId="11" applyNumberFormat="1" applyFont="1" applyBorder="1" applyAlignment="1">
      <alignment horizontal="center" wrapText="1"/>
    </xf>
    <xf numFmtId="0" fontId="5" fillId="0" borderId="15" xfId="11" applyNumberFormat="1" applyFont="1" applyBorder="1" applyAlignment="1">
      <alignment horizontal="center" wrapText="1"/>
    </xf>
    <xf numFmtId="0" fontId="5" fillId="0" borderId="12" xfId="11" applyNumberFormat="1" applyFont="1" applyBorder="1" applyAlignment="1">
      <alignment horizontal="center" vertical="center" wrapText="1"/>
    </xf>
    <xf numFmtId="0" fontId="5" fillId="0" borderId="14" xfId="11" applyNumberFormat="1" applyFont="1" applyBorder="1" applyAlignment="1">
      <alignment horizontal="center" vertical="center" wrapText="1"/>
    </xf>
    <xf numFmtId="0" fontId="5" fillId="9" borderId="12" xfId="11" applyNumberFormat="1" applyFont="1" applyFill="1" applyBorder="1" applyAlignment="1">
      <alignment horizontal="center" vertical="center" wrapText="1"/>
    </xf>
    <xf numFmtId="0" fontId="5" fillId="9" borderId="14" xfId="11" applyNumberFormat="1" applyFont="1" applyFill="1" applyBorder="1" applyAlignment="1">
      <alignment horizontal="center" vertical="center" wrapText="1"/>
    </xf>
    <xf numFmtId="0" fontId="5" fillId="9" borderId="15" xfId="11" applyNumberFormat="1" applyFont="1" applyFill="1" applyBorder="1" applyAlignment="1">
      <alignment horizontal="center" vertical="center" wrapText="1"/>
    </xf>
    <xf numFmtId="0" fontId="51" fillId="13" borderId="0" xfId="0" applyFont="1" applyFill="1" applyBorder="1"/>
    <xf numFmtId="0" fontId="53" fillId="0" borderId="0" xfId="0" applyFont="1"/>
  </cellXfs>
  <cellStyles count="13">
    <cellStyle name="Comma" xfId="10" builtinId="3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4000000}"/>
    <cellStyle name="Normal" xfId="0" builtinId="0"/>
    <cellStyle name="Normal 10" xfId="2" xr:uid="{00000000-0005-0000-0000-000006000000}"/>
    <cellStyle name="Normal 10 2" xfId="6" xr:uid="{00000000-0005-0000-0000-000007000000}"/>
    <cellStyle name="Normal 133 3" xfId="3" xr:uid="{00000000-0005-0000-0000-000008000000}"/>
    <cellStyle name="Normal 133 3 3" xfId="7" xr:uid="{00000000-0005-0000-0000-000009000000}"/>
    <cellStyle name="Normal 2" xfId="11" xr:uid="{00000000-0005-0000-0000-00000A000000}"/>
    <cellStyle name="Normal 2 2" xfId="12" xr:uid="{00000000-0005-0000-0000-00000B000000}"/>
    <cellStyle name="Normal_Forms" xfId="1" xr:uid="{00000000-0005-0000-0000-00000C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467591</xdr:colOff>
      <xdr:row>17</xdr:row>
      <xdr:rowOff>190500</xdr:rowOff>
    </xdr:from>
    <xdr:to>
      <xdr:col>6</xdr:col>
      <xdr:colOff>1566430</xdr:colOff>
      <xdr:row>22</xdr:row>
      <xdr:rowOff>170584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455" y="3775364"/>
          <a:ext cx="5082020" cy="287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612321</xdr:colOff>
      <xdr:row>17</xdr:row>
      <xdr:rowOff>163285</xdr:rowOff>
    </xdr:from>
    <xdr:to>
      <xdr:col>4</xdr:col>
      <xdr:colOff>2212321</xdr:colOff>
      <xdr:row>21</xdr:row>
      <xdr:rowOff>126214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3769178"/>
          <a:ext cx="1600000" cy="2657143"/>
        </a:xfrm>
        <a:prstGeom prst="rect">
          <a:avLst/>
        </a:prstGeom>
      </xdr:spPr>
    </xdr:pic>
    <xdr:clientData/>
  </xdr:twoCellAnchor>
  <xdr:twoCellAnchor editAs="oneCell">
    <xdr:from>
      <xdr:col>5</xdr:col>
      <xdr:colOff>27214</xdr:colOff>
      <xdr:row>17</xdr:row>
      <xdr:rowOff>176892</xdr:rowOff>
    </xdr:from>
    <xdr:to>
      <xdr:col>5</xdr:col>
      <xdr:colOff>1627214</xdr:colOff>
      <xdr:row>21</xdr:row>
      <xdr:rowOff>130297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1678" y="3782785"/>
          <a:ext cx="1600000" cy="2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2</xdr:row>
      <xdr:rowOff>9525</xdr:rowOff>
    </xdr:from>
    <xdr:to>
      <xdr:col>6</xdr:col>
      <xdr:colOff>2324100</xdr:colOff>
      <xdr:row>3</xdr:row>
      <xdr:rowOff>129287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9600"/>
          <a:ext cx="1485900" cy="281687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9</xdr:row>
      <xdr:rowOff>152400</xdr:rowOff>
    </xdr:from>
    <xdr:to>
      <xdr:col>6</xdr:col>
      <xdr:colOff>2419350</xdr:colOff>
      <xdr:row>11</xdr:row>
      <xdr:rowOff>147073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1885950"/>
          <a:ext cx="1600200" cy="318523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25</xdr:row>
      <xdr:rowOff>152400</xdr:rowOff>
    </xdr:from>
    <xdr:to>
      <xdr:col>6</xdr:col>
      <xdr:colOff>2571501</xdr:colOff>
      <xdr:row>28</xdr:row>
      <xdr:rowOff>28530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19975" y="4476750"/>
          <a:ext cx="1990476" cy="3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38</xdr:row>
      <xdr:rowOff>0</xdr:rowOff>
    </xdr:from>
    <xdr:to>
      <xdr:col>6</xdr:col>
      <xdr:colOff>2666749</xdr:colOff>
      <xdr:row>40</xdr:row>
      <xdr:rowOff>57102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6175" y="6429375"/>
          <a:ext cx="2009524" cy="380952"/>
        </a:xfrm>
        <a:prstGeom prst="rect">
          <a:avLst/>
        </a:prstGeom>
      </xdr:spPr>
    </xdr:pic>
    <xdr:clientData/>
  </xdr:twoCellAnchor>
  <xdr:twoCellAnchor editAs="oneCell">
    <xdr:from>
      <xdr:col>6</xdr:col>
      <xdr:colOff>1495426</xdr:colOff>
      <xdr:row>67</xdr:row>
      <xdr:rowOff>19049</xdr:rowOff>
    </xdr:from>
    <xdr:to>
      <xdr:col>6</xdr:col>
      <xdr:colOff>2733675</xdr:colOff>
      <xdr:row>69</xdr:row>
      <xdr:rowOff>566054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34376" y="14449424"/>
          <a:ext cx="1238249" cy="2585355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342901</xdr:colOff>
      <xdr:row>61</xdr:row>
      <xdr:rowOff>76200</xdr:rowOff>
    </xdr:from>
    <xdr:to>
      <xdr:col>6</xdr:col>
      <xdr:colOff>2635131</xdr:colOff>
      <xdr:row>61</xdr:row>
      <xdr:rowOff>451126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851" y="10229850"/>
          <a:ext cx="2292230" cy="374926"/>
        </a:xfrm>
        <a:prstGeom prst="rect">
          <a:avLst/>
        </a:prstGeom>
      </xdr:spPr>
    </xdr:pic>
    <xdr:clientData/>
  </xdr:twoCellAnchor>
  <xdr:twoCellAnchor editAs="oneCell">
    <xdr:from>
      <xdr:col>6</xdr:col>
      <xdr:colOff>657225</xdr:colOff>
      <xdr:row>62</xdr:row>
      <xdr:rowOff>371475</xdr:rowOff>
    </xdr:from>
    <xdr:to>
      <xdr:col>6</xdr:col>
      <xdr:colOff>2524125</xdr:colOff>
      <xdr:row>62</xdr:row>
      <xdr:rowOff>840750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96175" y="11734800"/>
          <a:ext cx="1866900" cy="4692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insertClear" adjustColumnWidth="0" connectionId="1" xr16:uid="{00000000-0016-0000-0300-000000000000}" autoFormatId="16" applyNumberFormats="0" applyBorderFormats="0" applyFontFormats="1" applyPatternFormats="1" applyAlignmentFormats="0" applyWidthHeightFormats="0">
  <queryTableRefresh nextId="105">
    <queryTableFields count="6">
      <queryTableField id="2" name="Number"/>
      <queryTableField id="102" dataBound="0" fillFormulas="1"/>
      <queryTableField id="3" name="English"/>
      <queryTableField id="83" name="ISOsym"/>
      <queryTableField id="84" name="NAFTAsym"/>
      <queryTableField id="89" name="CHINAsym"/>
    </queryTableFields>
    <queryTableDeletedFields count="96">
      <deletedField name="Comments"/>
      <deletedField name="Spanish"/>
      <deletedField name="German"/>
      <deletedField name="Italian"/>
      <deletedField name="Canadian"/>
      <deletedField name="Dutch"/>
      <deletedField name="Danish"/>
      <deletedField name="Portuguese"/>
      <deletedField name="BrazilPT"/>
      <deletedField name="Polish"/>
      <deletedField name="Belgium"/>
      <deletedField name="UK"/>
      <deletedField name="Swedish"/>
      <deletedField name="Hungarian"/>
      <deletedField name="Slovak"/>
      <deletedField name="Czech"/>
      <deletedField name="Greek"/>
      <deletedField name="Slovenian"/>
      <deletedField name="Romanian"/>
      <deletedField name="Finnish"/>
      <deletedField name="Norwegian"/>
      <deletedField name="Estonian"/>
      <deletedField name="Latvian"/>
      <deletedField name="Lithuanian"/>
      <deletedField name="Turkish"/>
      <deletedField name="Russian"/>
      <deletedField name="Hebrew"/>
      <deletedField name="Bulgarian"/>
      <deletedField name="Arabic"/>
      <deletedField name="Thai"/>
      <deletedField name="Hindi"/>
      <deletedField name="Malaysian"/>
      <deletedField name="Irish"/>
      <deletedField name="Croatian"/>
      <deletedField name="Maltese"/>
      <deletedField name="SimpChineseASIA"/>
      <deletedField name="Korean"/>
      <deletedField name="Bahasa"/>
      <deletedField name="Castilian"/>
      <deletedField name="Belarusian"/>
      <deletedField name="Ukrainian"/>
      <deletedField name="Icelandic"/>
      <deletedField name="Serbian"/>
      <deletedField name="Filipino"/>
      <deletedField name="Kazakh"/>
      <deletedField name="Armenian"/>
      <deletedField name="AZERBAIJANI"/>
      <deletedField name="Bosnian"/>
      <deletedField name="Morrocan"/>
      <deletedField name="Macedonian"/>
      <deletedField name="Tagalog"/>
      <deletedField name="Vietnamese"/>
      <deletedField name="Bengali"/>
      <deletedField name="Sinhala"/>
      <deletedField name="Mongolian"/>
      <deletedField name="Montenegrin"/>
      <deletedField name="Malay"/>
      <deletedField name="Catalan"/>
      <deletedField name="Farsi"/>
      <deletedField name="Australian"/>
      <deletedField name="Algerian"/>
      <deletedField name="UZBEK"/>
      <deletedField name="TURKMEN"/>
      <deletedField name="ALBANIAN"/>
      <deletedField name="KYRGYZ"/>
      <deletedField name="TAJIK"/>
      <deletedField name="Nepali"/>
      <deletedField name="Spanish_Argentina"/>
      <deletedField name="Georgian"/>
      <deletedField name="Gallego"/>
      <deletedField name="Galician"/>
      <deletedField name="Euskera"/>
      <deletedField name="Basque"/>
      <deletedField name="Care_Sym_Wording_English"/>
      <deletedField name="Care_Sym_Wording_French"/>
      <deletedField name="Care_Sym_Wording_Japanese"/>
      <deletedField name="GINETEXsym"/>
      <deletedField name="JAPANESEsym"/>
      <deletedField name="SPECIALsym"/>
      <deletedField name="JAPANsym"/>
      <deletedField name="KOREANsym"/>
      <deletedField name="TAIWANsym"/>
      <deletedField name="NMXsym"/>
      <deletedField name="AdiADpac_symb_EMEA_USmrk"/>
      <deletedField name="AdiADpac_sym_Int"/>
      <deletedField name="AdiADpac_sym_Brazil"/>
      <deletedField name="AdiADpac_sym_Korea"/>
      <deletedField name="ASTMCOMBOsym"/>
      <deletedField name="TescoCareSymbols"/>
      <deletedField name="StoreGroup"/>
      <deletedField name="last_update_date"/>
      <deletedField name="last_updated_by"/>
      <deletedField name="French"/>
      <deletedField name="Japanese"/>
      <deletedField name="TradChinese"/>
      <deletedField name="SimpChinese"/>
    </queryTableDeletedFields>
    <sortState xmlns:xlrd2="http://schemas.microsoft.com/office/spreadsheetml/2017/richdata2" ref="A2:K32">
      <sortCondition descending="1" ref="B1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252D-137D-42E1-9A2D-D8CAF2D756E9}">
  <sheetPr>
    <pageSetUpPr fitToPage="1"/>
  </sheetPr>
  <dimension ref="A1:N60"/>
  <sheetViews>
    <sheetView view="pageBreakPreview" topLeftCell="A17" zoomScale="40" zoomScaleNormal="55" zoomScaleSheetLayoutView="40" zoomScalePageLayoutView="70" workbookViewId="0">
      <selection activeCell="M11" sqref="M11"/>
    </sheetView>
  </sheetViews>
  <sheetFormatPr defaultColWidth="9.36328125" defaultRowHeight="32.5"/>
  <cols>
    <col min="1" max="1" width="18.36328125" style="20" customWidth="1"/>
    <col min="2" max="2" width="18.453125" style="20" customWidth="1"/>
    <col min="3" max="3" width="18.36328125" style="20" customWidth="1"/>
    <col min="4" max="4" width="20.6328125" style="20" customWidth="1"/>
    <col min="5" max="5" width="15.6328125" style="20" customWidth="1"/>
    <col min="6" max="6" width="27.6328125" style="20" customWidth="1"/>
    <col min="7" max="7" width="22.36328125" style="20" customWidth="1"/>
    <col min="8" max="8" width="13.6328125" style="20" customWidth="1"/>
    <col min="9" max="9" width="24.54296875" style="20" customWidth="1"/>
    <col min="10" max="10" width="15.36328125" style="20" customWidth="1"/>
    <col min="11" max="11" width="20.6328125" style="20" customWidth="1"/>
    <col min="12" max="12" width="33.36328125" style="20" customWidth="1"/>
    <col min="13" max="13" width="43.6328125" style="20" customWidth="1"/>
    <col min="14" max="14" width="42.36328125" style="20" bestFit="1" customWidth="1"/>
    <col min="15" max="16384" width="9.36328125" style="20"/>
  </cols>
  <sheetData>
    <row r="1" spans="1:14" ht="42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3" t="s">
        <v>0</v>
      </c>
      <c r="N1" s="146" t="s">
        <v>275</v>
      </c>
    </row>
    <row r="2" spans="1:14" ht="4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3" t="s">
        <v>1</v>
      </c>
      <c r="N2" s="147" t="s">
        <v>2</v>
      </c>
    </row>
    <row r="3" spans="1:14" ht="42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  <c r="M3" s="23" t="s">
        <v>4</v>
      </c>
      <c r="N3" s="26" t="s">
        <v>173</v>
      </c>
    </row>
    <row r="4" spans="1:14" ht="25.25" customHeight="1">
      <c r="A4" s="21"/>
      <c r="B4" s="21"/>
      <c r="C4" s="21"/>
      <c r="D4" s="21"/>
      <c r="E4" s="21"/>
      <c r="F4" s="24"/>
      <c r="G4" s="24"/>
      <c r="H4" s="24"/>
      <c r="I4" s="24"/>
      <c r="J4" s="21"/>
      <c r="K4" s="21"/>
      <c r="L4" s="21"/>
      <c r="M4" s="27"/>
      <c r="N4" s="27"/>
    </row>
    <row r="5" spans="1:14" ht="39" customHeight="1">
      <c r="A5" s="28" t="s">
        <v>5</v>
      </c>
      <c r="B5" s="160" t="s">
        <v>281</v>
      </c>
      <c r="C5" s="160"/>
      <c r="D5" s="160"/>
      <c r="E5" s="29"/>
      <c r="F5" s="161" t="s">
        <v>6</v>
      </c>
      <c r="G5" s="162"/>
      <c r="H5" s="163" t="s">
        <v>34</v>
      </c>
      <c r="I5" s="164"/>
      <c r="J5" s="30"/>
      <c r="K5" s="30"/>
      <c r="L5" s="31"/>
      <c r="M5" s="32" t="s">
        <v>7</v>
      </c>
      <c r="N5" s="33">
        <v>45699</v>
      </c>
    </row>
    <row r="6" spans="1:14" ht="39" customHeight="1">
      <c r="A6" s="34" t="s">
        <v>8</v>
      </c>
      <c r="B6" s="165"/>
      <c r="C6" s="165"/>
      <c r="D6" s="165"/>
      <c r="E6" s="29"/>
      <c r="F6" s="161" t="s">
        <v>9</v>
      </c>
      <c r="G6" s="162"/>
      <c r="H6" s="166" t="s">
        <v>293</v>
      </c>
      <c r="I6" s="167"/>
      <c r="J6" s="30"/>
      <c r="K6" s="30"/>
      <c r="L6" s="31"/>
      <c r="M6" s="32" t="s">
        <v>10</v>
      </c>
      <c r="N6" s="75"/>
    </row>
    <row r="7" spans="1:14" ht="39" customHeight="1">
      <c r="A7" s="34" t="s">
        <v>11</v>
      </c>
      <c r="B7" s="172"/>
      <c r="C7" s="172"/>
      <c r="D7" s="35"/>
      <c r="E7" s="29"/>
      <c r="F7" s="161" t="s">
        <v>12</v>
      </c>
      <c r="G7" s="162"/>
      <c r="H7" s="173"/>
      <c r="I7" s="174"/>
      <c r="J7" s="30"/>
      <c r="K7" s="30"/>
      <c r="L7" s="31"/>
      <c r="M7" s="32" t="s">
        <v>13</v>
      </c>
      <c r="N7" s="76" t="s">
        <v>291</v>
      </c>
    </row>
    <row r="8" spans="1:14" ht="39" customHeight="1">
      <c r="A8" s="36" t="s">
        <v>14</v>
      </c>
      <c r="B8" s="175"/>
      <c r="C8" s="175"/>
      <c r="D8" s="37"/>
      <c r="E8" s="29"/>
      <c r="F8" s="161" t="s">
        <v>15</v>
      </c>
      <c r="G8" s="162"/>
      <c r="H8" s="176"/>
      <c r="I8" s="177"/>
      <c r="J8" s="38"/>
      <c r="K8" s="38"/>
      <c r="L8" s="31"/>
      <c r="M8" s="32" t="s">
        <v>16</v>
      </c>
      <c r="N8" s="39" t="s">
        <v>292</v>
      </c>
    </row>
    <row r="9" spans="1:14" ht="5.75" customHeight="1">
      <c r="A9" s="40"/>
      <c r="B9" s="40"/>
      <c r="C9" s="40"/>
      <c r="D9" s="40"/>
      <c r="E9" s="24"/>
      <c r="F9" s="40"/>
      <c r="G9" s="40"/>
      <c r="H9" s="40"/>
      <c r="I9" s="40"/>
      <c r="J9" s="24"/>
      <c r="K9" s="24"/>
      <c r="L9" s="24"/>
      <c r="M9" s="27"/>
      <c r="N9" s="27"/>
    </row>
    <row r="10" spans="1:14" ht="162.5">
      <c r="A10" s="41" t="s">
        <v>17</v>
      </c>
      <c r="B10" s="42" t="s">
        <v>18</v>
      </c>
      <c r="C10" s="42" t="s">
        <v>19</v>
      </c>
      <c r="D10" s="42" t="s">
        <v>20</v>
      </c>
      <c r="E10" s="42" t="s">
        <v>21</v>
      </c>
      <c r="F10" s="41" t="s">
        <v>22</v>
      </c>
      <c r="G10" s="41" t="s">
        <v>23</v>
      </c>
      <c r="H10" s="41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1" t="s">
        <v>29</v>
      </c>
      <c r="N10" s="41" t="s">
        <v>3</v>
      </c>
    </row>
    <row r="11" spans="1:14" ht="198.75" customHeight="1">
      <c r="A11" s="16"/>
      <c r="B11" s="17" t="s">
        <v>286</v>
      </c>
      <c r="C11" s="17" t="s">
        <v>36</v>
      </c>
      <c r="D11" s="16" t="s">
        <v>246</v>
      </c>
      <c r="E11" s="16" t="s">
        <v>245</v>
      </c>
      <c r="F11" s="16" t="s">
        <v>276</v>
      </c>
      <c r="G11" s="72" t="s">
        <v>37</v>
      </c>
      <c r="H11" s="18" t="s">
        <v>35</v>
      </c>
      <c r="I11" s="73">
        <f>'STS UCL Garments Thermacryl'!Q51</f>
        <v>9294</v>
      </c>
      <c r="J11" s="74">
        <v>0</v>
      </c>
      <c r="K11" s="73">
        <f>I11</f>
        <v>9294</v>
      </c>
      <c r="L11" s="148">
        <f>0.0391501*2*1.4</f>
        <v>0.10962027999999999</v>
      </c>
      <c r="M11" s="149">
        <f>K11*L11</f>
        <v>1018.8108823199999</v>
      </c>
      <c r="N11" s="19"/>
    </row>
    <row r="12" spans="1:14" ht="198.75" customHeight="1">
      <c r="A12" s="16"/>
      <c r="B12" s="17"/>
      <c r="C12" s="17"/>
      <c r="D12" s="16"/>
      <c r="E12" s="16"/>
      <c r="F12" s="16"/>
      <c r="G12" s="72"/>
      <c r="H12" s="18"/>
      <c r="I12" s="73"/>
      <c r="J12" s="74"/>
      <c r="K12" s="73"/>
      <c r="L12" s="150"/>
      <c r="M12" s="151"/>
      <c r="N12" s="19"/>
    </row>
    <row r="13" spans="1:14" ht="21.75" customHeight="1">
      <c r="A13" s="45"/>
      <c r="B13" s="45"/>
      <c r="C13" s="46"/>
      <c r="D13" s="46"/>
      <c r="E13" s="46"/>
      <c r="F13" s="47"/>
      <c r="G13" s="48"/>
      <c r="H13" s="45"/>
      <c r="I13" s="49"/>
      <c r="J13" s="49"/>
      <c r="K13" s="49"/>
      <c r="L13" s="152"/>
      <c r="M13" s="153"/>
      <c r="N13" s="50"/>
    </row>
    <row r="14" spans="1:14" ht="53.25" customHeight="1">
      <c r="A14" s="51"/>
      <c r="B14" s="51"/>
      <c r="C14" s="51"/>
      <c r="D14" s="51"/>
      <c r="E14" s="51"/>
      <c r="F14" s="51"/>
      <c r="G14" s="52"/>
      <c r="H14" s="52" t="s">
        <v>30</v>
      </c>
      <c r="I14" s="77">
        <f>SUM(I11:I13)</f>
        <v>9294</v>
      </c>
      <c r="J14" s="78"/>
      <c r="K14" s="77">
        <f>SUM(K11:K13)</f>
        <v>9294</v>
      </c>
      <c r="L14" s="154"/>
      <c r="M14" s="159">
        <f>SUM(M11:M13)</f>
        <v>1018.8108823199999</v>
      </c>
      <c r="N14" s="53"/>
    </row>
    <row r="15" spans="1:14" ht="21.75" customHeight="1">
      <c r="A15" s="54"/>
      <c r="B15" s="54"/>
      <c r="C15" s="55"/>
      <c r="D15" s="55"/>
      <c r="E15" s="55"/>
      <c r="F15" s="55"/>
      <c r="G15" s="53"/>
      <c r="H15" s="53"/>
      <c r="I15" s="53"/>
      <c r="J15" s="53"/>
      <c r="K15" s="53"/>
      <c r="L15" s="155"/>
      <c r="M15" s="155"/>
      <c r="N15" s="53"/>
    </row>
    <row r="16" spans="1:14" ht="21.75" customHeight="1">
      <c r="A16" s="54"/>
      <c r="B16" s="54"/>
      <c r="C16" s="55"/>
      <c r="D16" s="55"/>
      <c r="E16" s="55"/>
      <c r="F16" s="55"/>
      <c r="G16" s="53"/>
      <c r="H16" s="53"/>
      <c r="I16" s="53"/>
      <c r="J16" s="53"/>
      <c r="K16" s="53"/>
      <c r="L16" s="56"/>
      <c r="M16" s="56"/>
      <c r="N16" s="53"/>
    </row>
    <row r="17" spans="1:14" ht="21.75" customHeight="1">
      <c r="A17" s="168" t="s">
        <v>31</v>
      </c>
      <c r="B17" s="168"/>
      <c r="C17" s="57"/>
      <c r="D17" s="58"/>
      <c r="E17" s="169" t="s">
        <v>32</v>
      </c>
      <c r="F17" s="169"/>
      <c r="G17" s="169"/>
      <c r="H17" s="59"/>
      <c r="I17" s="60"/>
      <c r="J17" s="60"/>
      <c r="K17" s="60"/>
      <c r="L17" s="170" t="s">
        <v>33</v>
      </c>
      <c r="M17" s="170"/>
      <c r="N17" s="53"/>
    </row>
    <row r="18" spans="1:14" ht="21.75" customHeight="1">
      <c r="A18" s="61"/>
      <c r="B18" s="62"/>
      <c r="C18" s="61"/>
      <c r="D18" s="61"/>
      <c r="E18" s="61"/>
      <c r="F18" s="61"/>
      <c r="G18" s="61"/>
      <c r="H18" s="63"/>
      <c r="I18" s="63"/>
      <c r="J18" s="63"/>
    </row>
    <row r="19" spans="1:14" ht="21.75" customHeight="1">
      <c r="A19" s="61"/>
      <c r="B19" s="62"/>
      <c r="C19" s="61"/>
      <c r="D19" s="61"/>
      <c r="E19" s="61"/>
      <c r="F19" s="61"/>
      <c r="G19" s="61"/>
      <c r="H19" s="63"/>
      <c r="I19" s="63"/>
      <c r="J19" s="63"/>
    </row>
    <row r="20" spans="1:14" ht="21.75" customHeight="1">
      <c r="A20" s="64"/>
      <c r="B20" s="65"/>
      <c r="C20" s="61"/>
      <c r="D20" s="61"/>
      <c r="E20" s="61"/>
      <c r="F20" s="61"/>
      <c r="G20" s="66"/>
      <c r="H20" s="66"/>
      <c r="I20" s="61"/>
      <c r="J20" s="63"/>
    </row>
    <row r="21" spans="1:14" ht="70.5" customHeight="1">
      <c r="A21" s="63"/>
      <c r="B21" s="67"/>
      <c r="C21" s="68"/>
      <c r="D21" s="63"/>
      <c r="E21" s="69"/>
      <c r="F21" s="69"/>
      <c r="G21" s="63"/>
      <c r="H21" s="70"/>
      <c r="I21" s="70"/>
      <c r="J21" s="63"/>
      <c r="L21" s="171"/>
      <c r="M21" s="171"/>
      <c r="N21" s="171"/>
    </row>
    <row r="22" spans="1:14" ht="21.75" customHeight="1">
      <c r="L22" s="171"/>
      <c r="M22" s="171"/>
      <c r="N22" s="171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6">
    <mergeCell ref="A17:B17"/>
    <mergeCell ref="E17:G17"/>
    <mergeCell ref="L17:M17"/>
    <mergeCell ref="L21:N22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29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64"/>
  <sheetViews>
    <sheetView tabSelected="1" view="pageBreakPreview" topLeftCell="A2" zoomScale="28" zoomScaleNormal="55" zoomScaleSheetLayoutView="28" workbookViewId="0">
      <selection activeCell="T25" sqref="T25:AB31"/>
    </sheetView>
  </sheetViews>
  <sheetFormatPr defaultColWidth="9.36328125" defaultRowHeight="14.5"/>
  <cols>
    <col min="1" max="1" width="8.36328125" bestFit="1" customWidth="1"/>
    <col min="2" max="2" width="26" customWidth="1"/>
    <col min="3" max="3" width="24.6328125" customWidth="1"/>
    <col min="4" max="4" width="28.6328125" customWidth="1"/>
    <col min="5" max="5" width="33.6328125" customWidth="1"/>
    <col min="6" max="6" width="25.6328125" customWidth="1"/>
    <col min="7" max="7" width="26.54296875" customWidth="1"/>
    <col min="8" max="8" width="26" customWidth="1"/>
    <col min="9" max="9" width="28.6328125" customWidth="1"/>
    <col min="10" max="10" width="33.6328125" customWidth="1"/>
    <col min="11" max="11" width="27.36328125" customWidth="1"/>
    <col min="12" max="12" width="31.36328125" customWidth="1"/>
    <col min="13" max="13" width="30.36328125" customWidth="1"/>
    <col min="14" max="14" width="27.6328125" customWidth="1"/>
    <col min="15" max="15" width="16.36328125" customWidth="1"/>
    <col min="16" max="16" width="18.453125" customWidth="1"/>
    <col min="17" max="17" width="16" customWidth="1"/>
    <col min="18" max="18" width="15.81640625" hidden="1" customWidth="1"/>
    <col min="19" max="19" width="19.453125" hidden="1" customWidth="1"/>
    <col min="21" max="23" width="0" hidden="1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91" t="s">
        <v>71</v>
      </c>
      <c r="D3" s="192"/>
      <c r="E3" s="193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56">
        <f>'MER.QT-1.BM2'!N5</f>
        <v>45699</v>
      </c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127">
        <f>'MER.QT-1.BM2'!N6</f>
        <v>0</v>
      </c>
      <c r="C7" s="91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3" t="str">
        <f>'MER.QT-1.BM2'!N7</f>
        <v>S20  FA25   G2786</v>
      </c>
      <c r="C8" s="94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91"/>
      <c r="C9" s="91"/>
      <c r="D9" s="96" t="s">
        <v>75</v>
      </c>
      <c r="E9" s="182" t="s">
        <v>277</v>
      </c>
      <c r="F9" s="182"/>
      <c r="G9" s="182"/>
      <c r="H9" s="182"/>
      <c r="I9" s="182"/>
      <c r="J9" s="182"/>
      <c r="K9" s="182"/>
      <c r="L9" s="182"/>
      <c r="M9" s="88"/>
    </row>
    <row r="10" spans="1:13">
      <c r="A10" s="88"/>
      <c r="B10" s="182" t="s">
        <v>277</v>
      </c>
      <c r="C10" s="182"/>
      <c r="D10" s="97"/>
      <c r="E10" s="182" t="s">
        <v>278</v>
      </c>
      <c r="F10" s="182"/>
      <c r="G10" s="182"/>
      <c r="H10" s="182"/>
      <c r="I10" s="182"/>
      <c r="J10" s="182"/>
      <c r="K10" s="182"/>
      <c r="L10" s="182"/>
      <c r="M10" s="88"/>
    </row>
    <row r="11" spans="1:13">
      <c r="A11" s="88"/>
      <c r="B11" s="182" t="s">
        <v>278</v>
      </c>
      <c r="C11" s="182"/>
      <c r="D11" s="96"/>
      <c r="E11" s="182" t="s">
        <v>279</v>
      </c>
      <c r="F11" s="182"/>
      <c r="G11" s="182"/>
      <c r="H11" s="182"/>
      <c r="I11" s="182"/>
      <c r="J11" s="182"/>
      <c r="K11" s="182"/>
      <c r="L11" s="182"/>
      <c r="M11" s="88"/>
    </row>
    <row r="12" spans="1:13">
      <c r="A12" s="88"/>
      <c r="B12" s="182" t="s">
        <v>279</v>
      </c>
      <c r="C12" s="182"/>
      <c r="D12" s="88"/>
      <c r="E12" s="180"/>
      <c r="F12" s="180"/>
      <c r="G12" s="180"/>
      <c r="H12" s="180"/>
      <c r="I12" s="180"/>
      <c r="J12" s="180"/>
      <c r="K12" s="180"/>
      <c r="L12" s="180"/>
      <c r="M12" s="88"/>
    </row>
    <row r="13" spans="1:13">
      <c r="A13" s="88" t="s">
        <v>76</v>
      </c>
      <c r="B13" s="182"/>
      <c r="C13" s="182"/>
      <c r="D13" s="96" t="s">
        <v>76</v>
      </c>
      <c r="E13" s="180"/>
      <c r="F13" s="180"/>
      <c r="G13" s="180"/>
      <c r="H13" s="180"/>
      <c r="I13" s="180"/>
      <c r="J13" s="180"/>
      <c r="K13" s="180"/>
      <c r="L13" s="180"/>
      <c r="M13" s="88"/>
    </row>
    <row r="14" spans="1:13">
      <c r="A14" s="88" t="s">
        <v>77</v>
      </c>
      <c r="B14" s="182"/>
      <c r="C14" s="182"/>
      <c r="D14" s="96" t="s">
        <v>77</v>
      </c>
      <c r="E14" s="183"/>
      <c r="F14" s="183"/>
      <c r="G14" s="183"/>
      <c r="H14" s="183"/>
      <c r="I14" s="183"/>
      <c r="J14" s="183"/>
      <c r="K14" s="183"/>
      <c r="L14" s="183"/>
      <c r="M14" s="88"/>
    </row>
    <row r="15" spans="1:13">
      <c r="A15" s="88" t="s">
        <v>78</v>
      </c>
      <c r="B15" s="182"/>
      <c r="C15" s="182"/>
      <c r="D15" s="96" t="s">
        <v>78</v>
      </c>
      <c r="E15" s="183"/>
      <c r="F15" s="183"/>
      <c r="G15" s="183"/>
      <c r="H15" s="183"/>
      <c r="I15" s="183"/>
      <c r="J15" s="183"/>
      <c r="K15" s="183"/>
      <c r="L15" s="183"/>
      <c r="M15" s="88"/>
    </row>
    <row r="16" spans="1:13">
      <c r="A16" s="88" t="s">
        <v>79</v>
      </c>
      <c r="B16" s="182"/>
      <c r="C16" s="182"/>
      <c r="D16" s="96" t="s">
        <v>79</v>
      </c>
      <c r="E16" s="183"/>
      <c r="F16" s="183"/>
      <c r="G16" s="183"/>
      <c r="H16" s="183"/>
      <c r="I16" s="183"/>
      <c r="J16" s="183"/>
      <c r="K16" s="183"/>
      <c r="L16" s="183"/>
      <c r="M16" s="88"/>
    </row>
    <row r="17" spans="1:27" ht="15" thickBot="1">
      <c r="A17" s="88"/>
      <c r="B17" s="95"/>
      <c r="C17" s="95"/>
      <c r="D17" s="88"/>
      <c r="E17" s="178"/>
      <c r="F17" s="178"/>
      <c r="G17" s="178"/>
      <c r="H17" s="178"/>
      <c r="I17" s="178"/>
      <c r="J17" s="178"/>
      <c r="K17" s="178"/>
      <c r="L17" s="178"/>
      <c r="M17" s="88"/>
    </row>
    <row r="18" spans="1:27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27" ht="36">
      <c r="B19" s="100" t="s">
        <v>81</v>
      </c>
      <c r="C19" s="100" t="s">
        <v>82</v>
      </c>
      <c r="D19" s="100"/>
      <c r="M19" s="101"/>
    </row>
    <row r="20" spans="1:27" ht="77.25" customHeight="1">
      <c r="B20" s="128" t="s">
        <v>270</v>
      </c>
      <c r="C20" s="102" t="s">
        <v>271</v>
      </c>
      <c r="D20" s="184" t="s">
        <v>83</v>
      </c>
      <c r="H20" s="103" t="s">
        <v>84</v>
      </c>
      <c r="M20" s="104"/>
    </row>
    <row r="21" spans="1:27" ht="78.75" customHeight="1">
      <c r="B21" s="128" t="s">
        <v>272</v>
      </c>
      <c r="C21" s="102" t="s">
        <v>273</v>
      </c>
      <c r="D21" s="185"/>
      <c r="H21" s="103" t="s">
        <v>247</v>
      </c>
      <c r="M21" s="104"/>
    </row>
    <row r="22" spans="1:27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27" ht="30.75" customHeight="1">
      <c r="A23" s="88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138"/>
      <c r="M23" s="88"/>
    </row>
    <row r="24" spans="1:27" ht="30.75" customHeight="1">
      <c r="A24" s="88"/>
      <c r="B24" s="190" t="s">
        <v>274</v>
      </c>
      <c r="C24" s="190"/>
      <c r="D24" s="95"/>
      <c r="E24" s="95"/>
      <c r="F24" s="186" t="s">
        <v>254</v>
      </c>
      <c r="G24" s="186"/>
      <c r="H24" s="186"/>
      <c r="I24" s="186"/>
      <c r="J24" s="186"/>
      <c r="K24" s="186"/>
      <c r="L24" s="186"/>
      <c r="M24" s="186"/>
      <c r="N24" s="186"/>
    </row>
    <row r="25" spans="1:27" ht="72" customHeight="1">
      <c r="A25" s="105"/>
      <c r="B25" s="136" t="s">
        <v>255</v>
      </c>
      <c r="C25" s="136" t="s">
        <v>260</v>
      </c>
      <c r="D25" s="130" t="s">
        <v>249</v>
      </c>
      <c r="E25" s="130" t="s">
        <v>85</v>
      </c>
      <c r="F25" s="144" t="s">
        <v>261</v>
      </c>
      <c r="G25" s="144" t="s">
        <v>262</v>
      </c>
      <c r="H25" s="144" t="s">
        <v>263</v>
      </c>
      <c r="I25" s="144" t="s">
        <v>267</v>
      </c>
      <c r="J25" s="144" t="s">
        <v>264</v>
      </c>
      <c r="K25" s="144" t="s">
        <v>265</v>
      </c>
      <c r="L25" s="144" t="s">
        <v>266</v>
      </c>
      <c r="M25" s="144" t="s">
        <v>268</v>
      </c>
      <c r="N25" s="144" t="s">
        <v>269</v>
      </c>
      <c r="O25" s="130" t="s">
        <v>248</v>
      </c>
      <c r="P25" s="130" t="s">
        <v>92</v>
      </c>
      <c r="Q25" s="106" t="s">
        <v>93</v>
      </c>
      <c r="R25" t="s">
        <v>288</v>
      </c>
      <c r="U25" t="s">
        <v>288</v>
      </c>
      <c r="V25" t="s">
        <v>289</v>
      </c>
      <c r="W25" t="s">
        <v>290</v>
      </c>
      <c r="X25" t="s">
        <v>288</v>
      </c>
      <c r="Y25" t="s">
        <v>295</v>
      </c>
      <c r="Z25" t="s">
        <v>296</v>
      </c>
    </row>
    <row r="26" spans="1:27" s="108" customFormat="1" ht="36.75" customHeight="1">
      <c r="A26" s="107"/>
      <c r="B26" s="132" t="s">
        <v>220</v>
      </c>
      <c r="C26" s="132" t="s">
        <v>215</v>
      </c>
      <c r="D26" s="131" t="s">
        <v>282</v>
      </c>
      <c r="E26" s="131" t="s">
        <v>280</v>
      </c>
      <c r="F26" s="134" t="s">
        <v>94</v>
      </c>
      <c r="G26" s="134" t="s">
        <v>95</v>
      </c>
      <c r="H26" s="134" t="s">
        <v>96</v>
      </c>
      <c r="I26" s="134"/>
      <c r="J26" s="135" t="s">
        <v>97</v>
      </c>
      <c r="K26" s="135" t="s">
        <v>165</v>
      </c>
      <c r="L26" s="135"/>
      <c r="M26" s="157"/>
      <c r="N26" s="135"/>
      <c r="O26" s="131" t="s">
        <v>294</v>
      </c>
      <c r="P26" s="158" t="s">
        <v>283</v>
      </c>
      <c r="Q26" s="129">
        <f>ROUNDUP(R26*1.1,0)</f>
        <v>249</v>
      </c>
      <c r="R26" s="207">
        <v>226</v>
      </c>
      <c r="S26" s="108">
        <f>Q26-R26</f>
        <v>23</v>
      </c>
      <c r="T26" s="108" t="s">
        <v>220</v>
      </c>
      <c r="X26" s="108">
        <v>2137</v>
      </c>
      <c r="Y26" s="108">
        <v>382</v>
      </c>
      <c r="Z26" s="108">
        <f>X26-Y26</f>
        <v>1755</v>
      </c>
    </row>
    <row r="27" spans="1:27" s="108" customFormat="1" ht="36.75" customHeight="1">
      <c r="A27" s="107"/>
      <c r="B27" s="132" t="s">
        <v>136</v>
      </c>
      <c r="C27" s="132" t="s">
        <v>215</v>
      </c>
      <c r="D27" s="131" t="s">
        <v>282</v>
      </c>
      <c r="E27" s="131" t="s">
        <v>280</v>
      </c>
      <c r="F27" s="134" t="s">
        <v>94</v>
      </c>
      <c r="G27" s="134" t="s">
        <v>95</v>
      </c>
      <c r="H27" s="134" t="s">
        <v>96</v>
      </c>
      <c r="I27" s="134"/>
      <c r="J27" s="135" t="s">
        <v>97</v>
      </c>
      <c r="K27" s="135" t="s">
        <v>165</v>
      </c>
      <c r="L27" s="135"/>
      <c r="M27" s="157"/>
      <c r="N27" s="135"/>
      <c r="O27" s="131" t="s">
        <v>294</v>
      </c>
      <c r="P27" s="158" t="s">
        <v>283</v>
      </c>
      <c r="Q27" s="129">
        <f t="shared" ref="Q27:Q50" si="0">ROUNDUP(R27*1.1,0)</f>
        <v>414</v>
      </c>
      <c r="R27" s="207">
        <v>376</v>
      </c>
      <c r="S27" s="108">
        <f t="shared" ref="S27:S50" si="1">Q27-R27</f>
        <v>38</v>
      </c>
      <c r="T27" s="108" t="s">
        <v>136</v>
      </c>
      <c r="X27" s="108">
        <v>3244</v>
      </c>
      <c r="Y27" s="108">
        <v>475</v>
      </c>
      <c r="Z27" s="108">
        <f t="shared" ref="Z27:Z30" si="2">X27-Y27</f>
        <v>2769</v>
      </c>
    </row>
    <row r="28" spans="1:27" s="108" customFormat="1" ht="36.75" customHeight="1">
      <c r="A28" s="107"/>
      <c r="B28" s="132" t="s">
        <v>223</v>
      </c>
      <c r="C28" s="132" t="s">
        <v>215</v>
      </c>
      <c r="D28" s="131" t="s">
        <v>282</v>
      </c>
      <c r="E28" s="131" t="s">
        <v>280</v>
      </c>
      <c r="F28" s="134" t="s">
        <v>94</v>
      </c>
      <c r="G28" s="134" t="s">
        <v>95</v>
      </c>
      <c r="H28" s="134" t="s">
        <v>96</v>
      </c>
      <c r="I28" s="134"/>
      <c r="J28" s="135" t="s">
        <v>97</v>
      </c>
      <c r="K28" s="135" t="s">
        <v>165</v>
      </c>
      <c r="L28" s="135"/>
      <c r="M28" s="157"/>
      <c r="N28" s="135"/>
      <c r="O28" s="131" t="s">
        <v>294</v>
      </c>
      <c r="P28" s="158" t="s">
        <v>283</v>
      </c>
      <c r="Q28" s="129">
        <f t="shared" si="0"/>
        <v>299</v>
      </c>
      <c r="R28" s="207">
        <v>271</v>
      </c>
      <c r="S28" s="108">
        <f t="shared" si="1"/>
        <v>28</v>
      </c>
      <c r="T28" s="108" t="s">
        <v>223</v>
      </c>
      <c r="X28" s="108">
        <v>2319</v>
      </c>
      <c r="Y28" s="108">
        <v>311</v>
      </c>
      <c r="Z28" s="108">
        <f t="shared" si="2"/>
        <v>2008</v>
      </c>
    </row>
    <row r="29" spans="1:27" s="108" customFormat="1" ht="36.75" customHeight="1">
      <c r="A29" s="107"/>
      <c r="B29" s="132" t="s">
        <v>225</v>
      </c>
      <c r="C29" s="132" t="s">
        <v>215</v>
      </c>
      <c r="D29" s="131" t="s">
        <v>282</v>
      </c>
      <c r="E29" s="131" t="s">
        <v>280</v>
      </c>
      <c r="F29" s="134" t="s">
        <v>94</v>
      </c>
      <c r="G29" s="134" t="s">
        <v>95</v>
      </c>
      <c r="H29" s="134" t="s">
        <v>96</v>
      </c>
      <c r="I29" s="134"/>
      <c r="J29" s="135" t="s">
        <v>97</v>
      </c>
      <c r="K29" s="135" t="s">
        <v>165</v>
      </c>
      <c r="L29" s="135"/>
      <c r="M29" s="157"/>
      <c r="N29" s="135"/>
      <c r="O29" s="131" t="s">
        <v>294</v>
      </c>
      <c r="P29" s="158" t="s">
        <v>283</v>
      </c>
      <c r="Q29" s="129">
        <f t="shared" si="0"/>
        <v>151</v>
      </c>
      <c r="R29" s="207">
        <v>137</v>
      </c>
      <c r="S29" s="108">
        <f t="shared" si="1"/>
        <v>14</v>
      </c>
      <c r="T29" s="108" t="s">
        <v>225</v>
      </c>
      <c r="X29" s="108">
        <v>1236</v>
      </c>
      <c r="Y29" s="108">
        <v>185</v>
      </c>
      <c r="Z29" s="108">
        <f t="shared" si="2"/>
        <v>1051</v>
      </c>
    </row>
    <row r="30" spans="1:27" s="108" customFormat="1" ht="36.75" customHeight="1">
      <c r="A30" s="107"/>
      <c r="B30" s="132" t="s">
        <v>228</v>
      </c>
      <c r="C30" s="132" t="s">
        <v>215</v>
      </c>
      <c r="D30" s="131" t="s">
        <v>282</v>
      </c>
      <c r="E30" s="131" t="s">
        <v>280</v>
      </c>
      <c r="F30" s="134" t="s">
        <v>94</v>
      </c>
      <c r="G30" s="134" t="s">
        <v>95</v>
      </c>
      <c r="H30" s="134" t="s">
        <v>96</v>
      </c>
      <c r="I30" s="134"/>
      <c r="J30" s="135" t="s">
        <v>97</v>
      </c>
      <c r="K30" s="135" t="s">
        <v>165</v>
      </c>
      <c r="L30" s="135"/>
      <c r="M30" s="157"/>
      <c r="N30" s="135"/>
      <c r="O30" s="131" t="s">
        <v>294</v>
      </c>
      <c r="P30" s="158" t="s">
        <v>283</v>
      </c>
      <c r="Q30" s="129">
        <f>ROUNDUP(R30*1.1,0)+5</f>
        <v>20</v>
      </c>
      <c r="R30" s="207">
        <v>13</v>
      </c>
      <c r="S30" s="108">
        <f t="shared" si="1"/>
        <v>7</v>
      </c>
      <c r="T30" s="108" t="s">
        <v>228</v>
      </c>
      <c r="X30" s="108">
        <v>358</v>
      </c>
      <c r="Y30" s="108">
        <v>81</v>
      </c>
      <c r="Z30" s="108">
        <f t="shared" si="2"/>
        <v>277</v>
      </c>
    </row>
    <row r="31" spans="1:27" s="108" customFormat="1" ht="36.75" customHeight="1">
      <c r="A31" s="107"/>
      <c r="B31" s="132" t="s">
        <v>220</v>
      </c>
      <c r="C31" s="132" t="s">
        <v>215</v>
      </c>
      <c r="D31" s="131" t="s">
        <v>282</v>
      </c>
      <c r="E31" s="131" t="s">
        <v>280</v>
      </c>
      <c r="F31" s="134" t="s">
        <v>94</v>
      </c>
      <c r="G31" s="134" t="s">
        <v>95</v>
      </c>
      <c r="H31" s="134" t="s">
        <v>96</v>
      </c>
      <c r="I31" s="134"/>
      <c r="J31" s="135" t="s">
        <v>97</v>
      </c>
      <c r="K31" s="135" t="s">
        <v>165</v>
      </c>
      <c r="L31" s="135"/>
      <c r="M31" s="157"/>
      <c r="N31" s="135"/>
      <c r="O31" s="131" t="s">
        <v>294</v>
      </c>
      <c r="P31" s="158" t="s">
        <v>285</v>
      </c>
      <c r="Q31" s="129">
        <f t="shared" si="0"/>
        <v>373</v>
      </c>
      <c r="R31" s="207">
        <v>339</v>
      </c>
      <c r="S31" s="108">
        <f t="shared" si="1"/>
        <v>34</v>
      </c>
      <c r="X31" s="108">
        <f>SUM(X26:X30)</f>
        <v>9294</v>
      </c>
      <c r="Y31" s="108">
        <f>SUM(Y26:Y30)</f>
        <v>1434</v>
      </c>
      <c r="Z31" s="108">
        <f>SUM(Z26:Z30)</f>
        <v>7860</v>
      </c>
      <c r="AA31" s="108">
        <f>Y31+Z31</f>
        <v>9294</v>
      </c>
    </row>
    <row r="32" spans="1:27" s="108" customFormat="1" ht="36.75" customHeight="1">
      <c r="A32" s="107"/>
      <c r="B32" s="132" t="s">
        <v>136</v>
      </c>
      <c r="C32" s="132" t="s">
        <v>215</v>
      </c>
      <c r="D32" s="131" t="s">
        <v>282</v>
      </c>
      <c r="E32" s="131" t="s">
        <v>280</v>
      </c>
      <c r="F32" s="134" t="s">
        <v>94</v>
      </c>
      <c r="G32" s="134" t="s">
        <v>95</v>
      </c>
      <c r="H32" s="134" t="s">
        <v>96</v>
      </c>
      <c r="I32" s="134"/>
      <c r="J32" s="135" t="s">
        <v>97</v>
      </c>
      <c r="K32" s="135" t="s">
        <v>165</v>
      </c>
      <c r="L32" s="135"/>
      <c r="M32" s="157"/>
      <c r="N32" s="135"/>
      <c r="O32" s="131" t="s">
        <v>294</v>
      </c>
      <c r="P32" s="158" t="s">
        <v>285</v>
      </c>
      <c r="Q32" s="129">
        <f t="shared" si="0"/>
        <v>690</v>
      </c>
      <c r="R32" s="207">
        <v>627</v>
      </c>
      <c r="S32" s="108">
        <f t="shared" si="1"/>
        <v>63</v>
      </c>
    </row>
    <row r="33" spans="1:19" s="108" customFormat="1" ht="36.75" customHeight="1">
      <c r="A33" s="107"/>
      <c r="B33" s="132" t="s">
        <v>223</v>
      </c>
      <c r="C33" s="132" t="s">
        <v>215</v>
      </c>
      <c r="D33" s="131" t="s">
        <v>282</v>
      </c>
      <c r="E33" s="131" t="s">
        <v>280</v>
      </c>
      <c r="F33" s="134" t="s">
        <v>94</v>
      </c>
      <c r="G33" s="134" t="s">
        <v>95</v>
      </c>
      <c r="H33" s="134" t="s">
        <v>96</v>
      </c>
      <c r="I33" s="134"/>
      <c r="J33" s="135" t="s">
        <v>97</v>
      </c>
      <c r="K33" s="135" t="s">
        <v>165</v>
      </c>
      <c r="L33" s="135"/>
      <c r="M33" s="157"/>
      <c r="N33" s="135"/>
      <c r="O33" s="131" t="s">
        <v>294</v>
      </c>
      <c r="P33" s="158" t="s">
        <v>285</v>
      </c>
      <c r="Q33" s="129">
        <f t="shared" si="0"/>
        <v>542</v>
      </c>
      <c r="R33" s="207">
        <v>492</v>
      </c>
      <c r="S33" s="108">
        <f t="shared" si="1"/>
        <v>50</v>
      </c>
    </row>
    <row r="34" spans="1:19" s="108" customFormat="1" ht="36.75" customHeight="1">
      <c r="A34" s="107"/>
      <c r="B34" s="132" t="s">
        <v>225</v>
      </c>
      <c r="C34" s="132" t="s">
        <v>215</v>
      </c>
      <c r="D34" s="131" t="s">
        <v>282</v>
      </c>
      <c r="E34" s="131" t="s">
        <v>280</v>
      </c>
      <c r="F34" s="134" t="s">
        <v>94</v>
      </c>
      <c r="G34" s="134" t="s">
        <v>95</v>
      </c>
      <c r="H34" s="134" t="s">
        <v>96</v>
      </c>
      <c r="I34" s="134"/>
      <c r="J34" s="135" t="s">
        <v>97</v>
      </c>
      <c r="K34" s="135" t="s">
        <v>165</v>
      </c>
      <c r="L34" s="135"/>
      <c r="M34" s="157"/>
      <c r="N34" s="135"/>
      <c r="O34" s="131" t="s">
        <v>294</v>
      </c>
      <c r="P34" s="158" t="s">
        <v>285</v>
      </c>
      <c r="Q34" s="129">
        <f t="shared" si="0"/>
        <v>283</v>
      </c>
      <c r="R34" s="207">
        <v>257</v>
      </c>
      <c r="S34" s="108">
        <f t="shared" si="1"/>
        <v>26</v>
      </c>
    </row>
    <row r="35" spans="1:19" s="108" customFormat="1" ht="36.75" customHeight="1">
      <c r="A35" s="107"/>
      <c r="B35" s="132" t="s">
        <v>228</v>
      </c>
      <c r="C35" s="132" t="s">
        <v>215</v>
      </c>
      <c r="D35" s="131" t="s">
        <v>282</v>
      </c>
      <c r="E35" s="131" t="s">
        <v>280</v>
      </c>
      <c r="F35" s="134" t="s">
        <v>94</v>
      </c>
      <c r="G35" s="134" t="s">
        <v>95</v>
      </c>
      <c r="H35" s="134" t="s">
        <v>96</v>
      </c>
      <c r="I35" s="134"/>
      <c r="J35" s="135" t="s">
        <v>97</v>
      </c>
      <c r="K35" s="135" t="s">
        <v>165</v>
      </c>
      <c r="L35" s="135"/>
      <c r="M35" s="157"/>
      <c r="N35" s="135"/>
      <c r="O35" s="131" t="s">
        <v>294</v>
      </c>
      <c r="P35" s="158" t="s">
        <v>285</v>
      </c>
      <c r="Q35" s="129">
        <f>ROUNDUP(R35*1.1,0)+5</f>
        <v>64</v>
      </c>
      <c r="R35" s="207">
        <v>53</v>
      </c>
      <c r="S35" s="108">
        <f t="shared" si="1"/>
        <v>11</v>
      </c>
    </row>
    <row r="36" spans="1:19" s="108" customFormat="1" ht="36.75" customHeight="1">
      <c r="A36" s="107"/>
      <c r="B36" s="132" t="s">
        <v>220</v>
      </c>
      <c r="C36" s="132" t="s">
        <v>215</v>
      </c>
      <c r="D36" s="131" t="s">
        <v>282</v>
      </c>
      <c r="E36" s="131" t="s">
        <v>280</v>
      </c>
      <c r="F36" s="134" t="s">
        <v>94</v>
      </c>
      <c r="G36" s="134" t="s">
        <v>95</v>
      </c>
      <c r="H36" s="134" t="s">
        <v>96</v>
      </c>
      <c r="I36" s="134"/>
      <c r="J36" s="135" t="s">
        <v>97</v>
      </c>
      <c r="K36" s="135" t="s">
        <v>165</v>
      </c>
      <c r="L36" s="135"/>
      <c r="M36" s="157"/>
      <c r="N36" s="135"/>
      <c r="O36" s="131" t="s">
        <v>294</v>
      </c>
      <c r="P36" s="158" t="s">
        <v>284</v>
      </c>
      <c r="Q36" s="129">
        <f t="shared" si="0"/>
        <v>219</v>
      </c>
      <c r="R36" s="207">
        <v>199</v>
      </c>
      <c r="S36" s="108">
        <f t="shared" si="1"/>
        <v>20</v>
      </c>
    </row>
    <row r="37" spans="1:19" s="108" customFormat="1" ht="36.75" customHeight="1">
      <c r="A37" s="107"/>
      <c r="B37" s="132" t="s">
        <v>136</v>
      </c>
      <c r="C37" s="132" t="s">
        <v>215</v>
      </c>
      <c r="D37" s="131" t="s">
        <v>282</v>
      </c>
      <c r="E37" s="131" t="s">
        <v>280</v>
      </c>
      <c r="F37" s="134" t="s">
        <v>94</v>
      </c>
      <c r="G37" s="134" t="s">
        <v>95</v>
      </c>
      <c r="H37" s="134" t="s">
        <v>96</v>
      </c>
      <c r="I37" s="134"/>
      <c r="J37" s="135" t="s">
        <v>97</v>
      </c>
      <c r="K37" s="135" t="s">
        <v>165</v>
      </c>
      <c r="L37" s="135"/>
      <c r="M37" s="157"/>
      <c r="N37" s="135"/>
      <c r="O37" s="131" t="s">
        <v>294</v>
      </c>
      <c r="P37" s="158" t="s">
        <v>284</v>
      </c>
      <c r="Q37" s="129">
        <f t="shared" si="0"/>
        <v>377</v>
      </c>
      <c r="R37" s="207">
        <v>342</v>
      </c>
      <c r="S37" s="108">
        <f t="shared" si="1"/>
        <v>35</v>
      </c>
    </row>
    <row r="38" spans="1:19" s="108" customFormat="1" ht="36.75" customHeight="1">
      <c r="A38" s="107"/>
      <c r="B38" s="132" t="s">
        <v>223</v>
      </c>
      <c r="C38" s="132" t="s">
        <v>215</v>
      </c>
      <c r="D38" s="131" t="s">
        <v>282</v>
      </c>
      <c r="E38" s="131" t="s">
        <v>280</v>
      </c>
      <c r="F38" s="134" t="s">
        <v>94</v>
      </c>
      <c r="G38" s="134" t="s">
        <v>95</v>
      </c>
      <c r="H38" s="134" t="s">
        <v>96</v>
      </c>
      <c r="I38" s="134"/>
      <c r="J38" s="135" t="s">
        <v>97</v>
      </c>
      <c r="K38" s="135" t="s">
        <v>165</v>
      </c>
      <c r="L38" s="135"/>
      <c r="M38" s="157"/>
      <c r="N38" s="135"/>
      <c r="O38" s="131" t="s">
        <v>294</v>
      </c>
      <c r="P38" s="158" t="s">
        <v>284</v>
      </c>
      <c r="Q38" s="129">
        <f t="shared" si="0"/>
        <v>291</v>
      </c>
      <c r="R38" s="207">
        <v>264</v>
      </c>
      <c r="S38" s="108">
        <f t="shared" si="1"/>
        <v>27</v>
      </c>
    </row>
    <row r="39" spans="1:19" s="108" customFormat="1" ht="36.75" customHeight="1">
      <c r="A39" s="107"/>
      <c r="B39" s="132" t="s">
        <v>225</v>
      </c>
      <c r="C39" s="132" t="s">
        <v>215</v>
      </c>
      <c r="D39" s="131" t="s">
        <v>282</v>
      </c>
      <c r="E39" s="131" t="s">
        <v>280</v>
      </c>
      <c r="F39" s="134" t="s">
        <v>94</v>
      </c>
      <c r="G39" s="134" t="s">
        <v>95</v>
      </c>
      <c r="H39" s="134" t="s">
        <v>96</v>
      </c>
      <c r="I39" s="134"/>
      <c r="J39" s="135" t="s">
        <v>97</v>
      </c>
      <c r="K39" s="135" t="s">
        <v>165</v>
      </c>
      <c r="L39" s="135"/>
      <c r="M39" s="157"/>
      <c r="N39" s="135"/>
      <c r="O39" s="131" t="s">
        <v>294</v>
      </c>
      <c r="P39" s="158" t="s">
        <v>284</v>
      </c>
      <c r="Q39" s="129">
        <f t="shared" si="0"/>
        <v>132</v>
      </c>
      <c r="R39" s="207">
        <v>120</v>
      </c>
      <c r="S39" s="108">
        <f t="shared" si="1"/>
        <v>12</v>
      </c>
    </row>
    <row r="40" spans="1:19" s="108" customFormat="1" ht="36.75" customHeight="1">
      <c r="A40" s="107"/>
      <c r="B40" s="132" t="s">
        <v>228</v>
      </c>
      <c r="C40" s="132" t="s">
        <v>215</v>
      </c>
      <c r="D40" s="131" t="s">
        <v>282</v>
      </c>
      <c r="E40" s="131" t="s">
        <v>280</v>
      </c>
      <c r="F40" s="134" t="s">
        <v>94</v>
      </c>
      <c r="G40" s="134" t="s">
        <v>95</v>
      </c>
      <c r="H40" s="134" t="s">
        <v>96</v>
      </c>
      <c r="I40" s="134"/>
      <c r="J40" s="135" t="s">
        <v>97</v>
      </c>
      <c r="K40" s="135" t="s">
        <v>165</v>
      </c>
      <c r="L40" s="135"/>
      <c r="M40" s="157"/>
      <c r="N40" s="135"/>
      <c r="O40" s="131" t="s">
        <v>294</v>
      </c>
      <c r="P40" s="158" t="s">
        <v>284</v>
      </c>
      <c r="Q40" s="129">
        <f>ROUNDUP(R40*1.1,0)+5</f>
        <v>29</v>
      </c>
      <c r="R40" s="207">
        <v>21</v>
      </c>
      <c r="S40" s="108">
        <f t="shared" si="1"/>
        <v>8</v>
      </c>
    </row>
    <row r="41" spans="1:19" s="108" customFormat="1" ht="36.75" customHeight="1">
      <c r="A41" s="107"/>
      <c r="B41" s="132" t="s">
        <v>220</v>
      </c>
      <c r="C41" s="132" t="s">
        <v>215</v>
      </c>
      <c r="D41" s="131" t="s">
        <v>282</v>
      </c>
      <c r="E41" s="131" t="s">
        <v>280</v>
      </c>
      <c r="F41" s="134" t="s">
        <v>94</v>
      </c>
      <c r="G41" s="134" t="s">
        <v>95</v>
      </c>
      <c r="H41" s="134" t="s">
        <v>96</v>
      </c>
      <c r="I41" s="134"/>
      <c r="J41" s="135" t="s">
        <v>97</v>
      </c>
      <c r="K41" s="135" t="s">
        <v>165</v>
      </c>
      <c r="L41" s="135"/>
      <c r="M41" s="157"/>
      <c r="N41" s="135"/>
      <c r="O41" s="131" t="s">
        <v>294</v>
      </c>
      <c r="P41" s="158">
        <v>118573</v>
      </c>
      <c r="Q41" s="129">
        <f t="shared" si="0"/>
        <v>211</v>
      </c>
      <c r="R41" s="207">
        <v>191</v>
      </c>
      <c r="S41" s="108">
        <f t="shared" si="1"/>
        <v>20</v>
      </c>
    </row>
    <row r="42" spans="1:19" s="108" customFormat="1" ht="36.75" customHeight="1">
      <c r="A42" s="107"/>
      <c r="B42" s="132" t="s">
        <v>136</v>
      </c>
      <c r="C42" s="132" t="s">
        <v>215</v>
      </c>
      <c r="D42" s="131" t="s">
        <v>282</v>
      </c>
      <c r="E42" s="131" t="s">
        <v>280</v>
      </c>
      <c r="F42" s="134" t="s">
        <v>94</v>
      </c>
      <c r="G42" s="134" t="s">
        <v>95</v>
      </c>
      <c r="H42" s="134" t="s">
        <v>96</v>
      </c>
      <c r="I42" s="134"/>
      <c r="J42" s="135" t="s">
        <v>97</v>
      </c>
      <c r="K42" s="135" t="s">
        <v>165</v>
      </c>
      <c r="L42" s="135"/>
      <c r="M42" s="157"/>
      <c r="N42" s="135"/>
      <c r="O42" s="131" t="s">
        <v>294</v>
      </c>
      <c r="P42" s="158">
        <v>118573</v>
      </c>
      <c r="Q42" s="129">
        <f t="shared" si="0"/>
        <v>428</v>
      </c>
      <c r="R42" s="207">
        <v>389</v>
      </c>
      <c r="S42" s="108">
        <f t="shared" si="1"/>
        <v>39</v>
      </c>
    </row>
    <row r="43" spans="1:19" s="108" customFormat="1" ht="36.75" customHeight="1">
      <c r="A43" s="107"/>
      <c r="B43" s="132" t="s">
        <v>223</v>
      </c>
      <c r="C43" s="132" t="s">
        <v>215</v>
      </c>
      <c r="D43" s="131" t="s">
        <v>282</v>
      </c>
      <c r="E43" s="131" t="s">
        <v>280</v>
      </c>
      <c r="F43" s="134" t="s">
        <v>94</v>
      </c>
      <c r="G43" s="134" t="s">
        <v>95</v>
      </c>
      <c r="H43" s="134" t="s">
        <v>96</v>
      </c>
      <c r="I43" s="134"/>
      <c r="J43" s="135" t="s">
        <v>97</v>
      </c>
      <c r="K43" s="135" t="s">
        <v>165</v>
      </c>
      <c r="L43" s="135"/>
      <c r="M43" s="157"/>
      <c r="N43" s="135"/>
      <c r="O43" s="131" t="s">
        <v>294</v>
      </c>
      <c r="P43" s="158">
        <v>118573</v>
      </c>
      <c r="Q43" s="129">
        <f t="shared" si="0"/>
        <v>341</v>
      </c>
      <c r="R43" s="207">
        <v>310</v>
      </c>
      <c r="S43" s="108">
        <f t="shared" si="1"/>
        <v>31</v>
      </c>
    </row>
    <row r="44" spans="1:19" s="108" customFormat="1" ht="36.75" customHeight="1">
      <c r="A44" s="107"/>
      <c r="B44" s="132" t="s">
        <v>225</v>
      </c>
      <c r="C44" s="132" t="s">
        <v>215</v>
      </c>
      <c r="D44" s="131" t="s">
        <v>282</v>
      </c>
      <c r="E44" s="131" t="s">
        <v>280</v>
      </c>
      <c r="F44" s="134" t="s">
        <v>94</v>
      </c>
      <c r="G44" s="134" t="s">
        <v>95</v>
      </c>
      <c r="H44" s="134" t="s">
        <v>96</v>
      </c>
      <c r="I44" s="134"/>
      <c r="J44" s="135" t="s">
        <v>97</v>
      </c>
      <c r="K44" s="135" t="s">
        <v>165</v>
      </c>
      <c r="L44" s="135"/>
      <c r="M44" s="157"/>
      <c r="N44" s="135"/>
      <c r="O44" s="131" t="s">
        <v>294</v>
      </c>
      <c r="P44" s="158">
        <v>118573</v>
      </c>
      <c r="Q44" s="129">
        <f t="shared" si="0"/>
        <v>175</v>
      </c>
      <c r="R44" s="207">
        <v>159</v>
      </c>
      <c r="S44" s="108">
        <f t="shared" si="1"/>
        <v>16</v>
      </c>
    </row>
    <row r="45" spans="1:19" s="108" customFormat="1" ht="36.75" customHeight="1">
      <c r="A45" s="107"/>
      <c r="B45" s="132" t="s">
        <v>228</v>
      </c>
      <c r="C45" s="132" t="s">
        <v>215</v>
      </c>
      <c r="D45" s="131" t="s">
        <v>282</v>
      </c>
      <c r="E45" s="131" t="s">
        <v>280</v>
      </c>
      <c r="F45" s="134" t="s">
        <v>94</v>
      </c>
      <c r="G45" s="134" t="s">
        <v>95</v>
      </c>
      <c r="H45" s="134" t="s">
        <v>96</v>
      </c>
      <c r="I45" s="134"/>
      <c r="J45" s="135" t="s">
        <v>97</v>
      </c>
      <c r="K45" s="135" t="s">
        <v>165</v>
      </c>
      <c r="L45" s="135"/>
      <c r="M45" s="157"/>
      <c r="N45" s="135"/>
      <c r="O45" s="131" t="s">
        <v>294</v>
      </c>
      <c r="P45" s="158">
        <v>118573</v>
      </c>
      <c r="Q45" s="129">
        <f>ROUNDUP(R45*1.1,0)+5</f>
        <v>27</v>
      </c>
      <c r="R45" s="207">
        <v>20</v>
      </c>
      <c r="S45" s="108">
        <f t="shared" si="1"/>
        <v>7</v>
      </c>
    </row>
    <row r="46" spans="1:19" s="108" customFormat="1" ht="36.75" customHeight="1">
      <c r="A46" s="107"/>
      <c r="B46" s="132" t="s">
        <v>220</v>
      </c>
      <c r="C46" s="132" t="s">
        <v>231</v>
      </c>
      <c r="D46" s="131" t="s">
        <v>287</v>
      </c>
      <c r="E46" s="131" t="s">
        <v>280</v>
      </c>
      <c r="F46" s="134" t="s">
        <v>94</v>
      </c>
      <c r="G46" s="134" t="s">
        <v>95</v>
      </c>
      <c r="H46" s="134" t="s">
        <v>96</v>
      </c>
      <c r="I46" s="134"/>
      <c r="J46" s="135" t="s">
        <v>155</v>
      </c>
      <c r="K46" s="135" t="s">
        <v>165</v>
      </c>
      <c r="L46" s="135"/>
      <c r="M46" s="157"/>
      <c r="N46" s="135"/>
      <c r="O46" s="131" t="s">
        <v>294</v>
      </c>
      <c r="P46" s="158">
        <v>116720</v>
      </c>
      <c r="Q46" s="129">
        <f t="shared" si="0"/>
        <v>1085</v>
      </c>
      <c r="R46" s="207">
        <v>986</v>
      </c>
      <c r="S46" s="108">
        <f t="shared" si="1"/>
        <v>99</v>
      </c>
    </row>
    <row r="47" spans="1:19" s="108" customFormat="1" ht="36.75" customHeight="1">
      <c r="A47" s="107"/>
      <c r="B47" s="132" t="s">
        <v>136</v>
      </c>
      <c r="C47" s="132" t="s">
        <v>231</v>
      </c>
      <c r="D47" s="131" t="s">
        <v>287</v>
      </c>
      <c r="E47" s="131" t="s">
        <v>280</v>
      </c>
      <c r="F47" s="134" t="s">
        <v>94</v>
      </c>
      <c r="G47" s="134" t="s">
        <v>95</v>
      </c>
      <c r="H47" s="134" t="s">
        <v>96</v>
      </c>
      <c r="I47" s="134"/>
      <c r="J47" s="135" t="s">
        <v>155</v>
      </c>
      <c r="K47" s="135" t="s">
        <v>165</v>
      </c>
      <c r="L47" s="135"/>
      <c r="M47" s="157"/>
      <c r="N47" s="135"/>
      <c r="O47" s="131" t="s">
        <v>294</v>
      </c>
      <c r="P47" s="158">
        <v>116720</v>
      </c>
      <c r="Q47" s="129">
        <f t="shared" si="0"/>
        <v>1335</v>
      </c>
      <c r="R47" s="207">
        <v>1213</v>
      </c>
      <c r="S47" s="108">
        <f t="shared" si="1"/>
        <v>122</v>
      </c>
    </row>
    <row r="48" spans="1:19" s="108" customFormat="1" ht="36.75" customHeight="1">
      <c r="A48" s="107"/>
      <c r="B48" s="132" t="s">
        <v>223</v>
      </c>
      <c r="C48" s="132" t="s">
        <v>231</v>
      </c>
      <c r="D48" s="131" t="s">
        <v>287</v>
      </c>
      <c r="E48" s="131" t="s">
        <v>280</v>
      </c>
      <c r="F48" s="134" t="s">
        <v>94</v>
      </c>
      <c r="G48" s="134" t="s">
        <v>95</v>
      </c>
      <c r="H48" s="134" t="s">
        <v>96</v>
      </c>
      <c r="I48" s="134"/>
      <c r="J48" s="135" t="s">
        <v>155</v>
      </c>
      <c r="K48" s="135" t="s">
        <v>165</v>
      </c>
      <c r="L48" s="135"/>
      <c r="M48" s="157"/>
      <c r="N48" s="135"/>
      <c r="O48" s="131" t="s">
        <v>294</v>
      </c>
      <c r="P48" s="158">
        <v>116720</v>
      </c>
      <c r="Q48" s="129">
        <f t="shared" si="0"/>
        <v>846</v>
      </c>
      <c r="R48" s="207">
        <v>769</v>
      </c>
      <c r="S48" s="108">
        <f t="shared" si="1"/>
        <v>77</v>
      </c>
    </row>
    <row r="49" spans="1:19" s="108" customFormat="1" ht="36.75" customHeight="1">
      <c r="A49" s="107"/>
      <c r="B49" s="132" t="s">
        <v>225</v>
      </c>
      <c r="C49" s="132" t="s">
        <v>231</v>
      </c>
      <c r="D49" s="131" t="s">
        <v>287</v>
      </c>
      <c r="E49" s="131" t="s">
        <v>280</v>
      </c>
      <c r="F49" s="134" t="s">
        <v>94</v>
      </c>
      <c r="G49" s="134" t="s">
        <v>95</v>
      </c>
      <c r="H49" s="134" t="s">
        <v>96</v>
      </c>
      <c r="I49" s="134"/>
      <c r="J49" s="135" t="s">
        <v>155</v>
      </c>
      <c r="K49" s="135" t="s">
        <v>165</v>
      </c>
      <c r="L49" s="135"/>
      <c r="M49" s="157"/>
      <c r="N49" s="135"/>
      <c r="O49" s="131" t="s">
        <v>294</v>
      </c>
      <c r="P49" s="158">
        <v>116720</v>
      </c>
      <c r="Q49" s="129">
        <f t="shared" si="0"/>
        <v>495</v>
      </c>
      <c r="R49" s="207">
        <v>450</v>
      </c>
      <c r="S49" s="108">
        <f t="shared" si="1"/>
        <v>45</v>
      </c>
    </row>
    <row r="50" spans="1:19" s="108" customFormat="1" ht="36.75" customHeight="1">
      <c r="A50" s="107"/>
      <c r="B50" s="132" t="s">
        <v>228</v>
      </c>
      <c r="C50" s="132" t="s">
        <v>231</v>
      </c>
      <c r="D50" s="131" t="s">
        <v>287</v>
      </c>
      <c r="E50" s="131" t="s">
        <v>280</v>
      </c>
      <c r="F50" s="134" t="s">
        <v>94</v>
      </c>
      <c r="G50" s="134" t="s">
        <v>95</v>
      </c>
      <c r="H50" s="134" t="s">
        <v>96</v>
      </c>
      <c r="I50" s="134"/>
      <c r="J50" s="135" t="s">
        <v>155</v>
      </c>
      <c r="K50" s="135" t="s">
        <v>165</v>
      </c>
      <c r="L50" s="135"/>
      <c r="M50" s="157"/>
      <c r="N50" s="135"/>
      <c r="O50" s="131" t="s">
        <v>294</v>
      </c>
      <c r="P50" s="158">
        <v>116720</v>
      </c>
      <c r="Q50" s="129">
        <f>ROUNDUP(R50*1.1,0)+5</f>
        <v>218</v>
      </c>
      <c r="R50" s="207">
        <v>193</v>
      </c>
      <c r="S50" s="108">
        <f t="shared" si="1"/>
        <v>25</v>
      </c>
    </row>
    <row r="51" spans="1:19" ht="45.75" customHeight="1">
      <c r="A51" s="88"/>
      <c r="B51" s="187" t="s">
        <v>256</v>
      </c>
      <c r="C51" s="188"/>
      <c r="D51" s="188"/>
      <c r="E51" s="188"/>
      <c r="F51" s="95"/>
      <c r="G51" s="95"/>
      <c r="H51" s="95"/>
      <c r="I51" s="95"/>
      <c r="J51" s="95"/>
      <c r="K51" s="95"/>
      <c r="L51" s="95"/>
      <c r="M51" s="88"/>
      <c r="Q51" s="208">
        <f>SUM(Q26:Q50)</f>
        <v>9294</v>
      </c>
      <c r="R51" s="208">
        <f>SUM(R26:R50)</f>
        <v>8417</v>
      </c>
    </row>
    <row r="52" spans="1:19" ht="30.75" customHeight="1">
      <c r="A52" s="88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88"/>
    </row>
    <row r="53" spans="1:19" ht="15.5">
      <c r="A53" s="109"/>
      <c r="B53" s="110"/>
      <c r="C53" s="109"/>
      <c r="D53" s="88" t="s">
        <v>100</v>
      </c>
      <c r="E53" s="88"/>
      <c r="F53" s="88"/>
      <c r="G53" s="88"/>
      <c r="H53" s="88"/>
      <c r="I53" s="88"/>
      <c r="J53" s="88"/>
      <c r="K53" s="88"/>
      <c r="L53" s="88"/>
      <c r="M53" s="111"/>
    </row>
    <row r="54" spans="1:19">
      <c r="A54" s="189" t="s">
        <v>101</v>
      </c>
      <c r="B54" s="189"/>
      <c r="C54" s="95"/>
      <c r="D54" s="180"/>
      <c r="E54" s="180"/>
      <c r="F54" s="180"/>
      <c r="G54" s="180"/>
      <c r="H54" s="180"/>
      <c r="I54" s="180"/>
      <c r="J54" s="180"/>
      <c r="K54" s="180"/>
      <c r="M54" s="88"/>
    </row>
    <row r="55" spans="1:19">
      <c r="A55" s="88"/>
      <c r="B55" s="95"/>
      <c r="C55" s="95"/>
      <c r="D55" s="180"/>
      <c r="E55" s="180"/>
      <c r="F55" s="180"/>
      <c r="G55" s="180"/>
      <c r="H55" s="180"/>
      <c r="I55" s="180"/>
      <c r="J55" s="180"/>
      <c r="K55" s="180"/>
      <c r="M55" s="88"/>
    </row>
    <row r="56" spans="1:19">
      <c r="A56" s="179" t="s">
        <v>102</v>
      </c>
      <c r="B56" s="179"/>
      <c r="C56" s="95"/>
      <c r="D56" s="180"/>
      <c r="E56" s="180"/>
      <c r="F56" s="180"/>
      <c r="G56" s="180"/>
      <c r="H56" s="180"/>
      <c r="I56" s="180"/>
      <c r="J56" s="180"/>
      <c r="K56" s="180"/>
      <c r="M56" s="88"/>
    </row>
    <row r="57" spans="1:19">
      <c r="A57" s="179" t="s">
        <v>103</v>
      </c>
      <c r="B57" s="179"/>
      <c r="C57" s="88"/>
      <c r="D57" s="180"/>
      <c r="E57" s="180"/>
      <c r="F57" s="180"/>
      <c r="G57" s="180"/>
      <c r="H57" s="180"/>
      <c r="I57" s="180"/>
      <c r="J57" s="180"/>
      <c r="K57" s="180"/>
      <c r="M57" s="88"/>
    </row>
    <row r="58" spans="1:19">
      <c r="C58" s="137"/>
      <c r="D58" s="180"/>
      <c r="E58" s="180"/>
      <c r="F58" s="180"/>
      <c r="G58" s="180"/>
      <c r="H58" s="180"/>
      <c r="I58" s="180"/>
      <c r="J58" s="180"/>
      <c r="K58" s="180"/>
      <c r="M58" s="88"/>
    </row>
    <row r="59" spans="1:19">
      <c r="A59" s="178"/>
      <c r="B59" s="178"/>
      <c r="C59" s="137"/>
      <c r="D59" s="180"/>
      <c r="E59" s="180"/>
      <c r="F59" s="180"/>
      <c r="G59" s="180"/>
      <c r="H59" s="180"/>
      <c r="I59" s="180"/>
      <c r="J59" s="180"/>
      <c r="K59" s="180"/>
      <c r="M59" s="88"/>
    </row>
    <row r="60" spans="1:19">
      <c r="A60" s="178"/>
      <c r="B60" s="178"/>
      <c r="C60" s="137"/>
      <c r="D60" s="181"/>
      <c r="E60" s="181"/>
      <c r="F60" s="181"/>
      <c r="G60" s="181"/>
      <c r="H60" s="181"/>
      <c r="I60" s="181"/>
      <c r="J60" s="181"/>
      <c r="K60" s="181"/>
      <c r="M60" s="88"/>
    </row>
    <row r="61" spans="1:19">
      <c r="A61" s="178"/>
      <c r="B61" s="178"/>
      <c r="C61" s="137"/>
      <c r="D61" s="88" t="s">
        <v>104</v>
      </c>
      <c r="E61" s="88"/>
      <c r="F61" s="88"/>
      <c r="G61" s="88"/>
      <c r="H61" s="88"/>
      <c r="I61" s="88"/>
      <c r="J61" s="88"/>
      <c r="K61" s="112"/>
      <c r="L61" s="112"/>
      <c r="M61" s="88"/>
    </row>
    <row r="62" spans="1:19">
      <c r="A62" s="113"/>
      <c r="B62" s="137"/>
      <c r="C62" s="137"/>
      <c r="D62" s="137"/>
      <c r="M62" s="88"/>
    </row>
    <row r="63" spans="1:19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</row>
    <row r="64" spans="1:19" ht="15" thickBo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</row>
  </sheetData>
  <autoFilter ref="A25:Q51" xr:uid="{00000000-0001-0000-0100-000000000000}"/>
  <mergeCells count="43">
    <mergeCell ref="K9:L9"/>
    <mergeCell ref="B24:C24"/>
    <mergeCell ref="C3:E3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D20:D21"/>
    <mergeCell ref="F24:N24"/>
    <mergeCell ref="B51:E51"/>
    <mergeCell ref="A54:B54"/>
    <mergeCell ref="D54:K54"/>
    <mergeCell ref="B15:C15"/>
    <mergeCell ref="E15:L15"/>
    <mergeCell ref="B16:C16"/>
    <mergeCell ref="E16:L16"/>
    <mergeCell ref="E17:L17"/>
    <mergeCell ref="A61:B61"/>
    <mergeCell ref="A57:B57"/>
    <mergeCell ref="D57:K57"/>
    <mergeCell ref="D58:K58"/>
    <mergeCell ref="A59:B59"/>
    <mergeCell ref="D59:K59"/>
    <mergeCell ref="A60:B60"/>
    <mergeCell ref="D60:K60"/>
    <mergeCell ref="A56:B56"/>
    <mergeCell ref="D56:K56"/>
    <mergeCell ref="D55:K55"/>
  </mergeCells>
  <phoneticPr fontId="46" type="noConversion"/>
  <dataValidations count="2">
    <dataValidation type="list" allowBlank="1" sqref="C26:C45" xr:uid="{00000000-0002-0000-0100-000000000000}">
      <formula1>Categories</formula1>
    </dataValidation>
    <dataValidation allowBlank="1" sqref="R26:R35 O26:Q50 B26:B50 D26:E50" xr:uid="{00000000-0002-0000-0100-000001000000}"/>
  </dataValidations>
  <pageMargins left="0.25" right="0.25" top="0.75" bottom="0.75" header="0.3" footer="0.3"/>
  <pageSetup paperSize="9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A14" zoomScale="48" zoomScaleNormal="48" workbookViewId="0">
      <selection activeCell="C20" sqref="C20"/>
    </sheetView>
  </sheetViews>
  <sheetFormatPr defaultColWidth="9.36328125" defaultRowHeight="14.5"/>
  <cols>
    <col min="1" max="1" width="8.36328125" bestFit="1" customWidth="1"/>
    <col min="2" max="2" width="26" customWidth="1"/>
    <col min="3" max="3" width="30.54296875" customWidth="1"/>
    <col min="4" max="4" width="28.6328125" customWidth="1"/>
    <col min="5" max="5" width="33.6328125" customWidth="1"/>
    <col min="6" max="6" width="25.6328125" customWidth="1"/>
    <col min="7" max="7" width="25.36328125" bestFit="1" customWidth="1"/>
    <col min="8" max="8" width="23.453125" customWidth="1"/>
    <col min="9" max="9" width="28.6328125" customWidth="1"/>
    <col min="10" max="10" width="33.6328125" customWidth="1"/>
    <col min="11" max="11" width="23.6328125" customWidth="1"/>
    <col min="12" max="12" width="26.6328125" customWidth="1"/>
    <col min="13" max="13" width="16.6328125" customWidth="1"/>
    <col min="14" max="14" width="16.36328125" customWidth="1"/>
  </cols>
  <sheetData>
    <row r="1" spans="1:13" ht="19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20.5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20.5" thickBot="1">
      <c r="A3" s="88"/>
      <c r="B3" s="88"/>
      <c r="C3" s="191" t="s">
        <v>71</v>
      </c>
      <c r="D3" s="192"/>
      <c r="E3" s="193"/>
      <c r="F3" s="90"/>
      <c r="G3" s="90"/>
      <c r="H3" s="90"/>
      <c r="I3" s="90"/>
      <c r="J3" s="90"/>
      <c r="K3" s="90"/>
      <c r="L3" s="90"/>
      <c r="M3" s="89"/>
    </row>
    <row r="4" spans="1:13" ht="2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3" ht="20">
      <c r="A5" s="88"/>
      <c r="B5" s="91"/>
      <c r="C5" s="91"/>
      <c r="D5" s="88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88" t="s">
        <v>72</v>
      </c>
      <c r="B6" s="127"/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>
      <c r="A7" s="88" t="s">
        <v>73</v>
      </c>
      <c r="B7" s="93"/>
      <c r="C7" s="94"/>
      <c r="D7" s="95"/>
      <c r="E7" s="94"/>
      <c r="F7" s="94"/>
      <c r="G7" s="94"/>
      <c r="H7" s="94"/>
      <c r="I7" s="94"/>
      <c r="J7" s="94"/>
      <c r="K7" s="94"/>
      <c r="L7" s="94"/>
      <c r="M7" s="88"/>
    </row>
    <row r="8" spans="1:13">
      <c r="A8" s="88"/>
      <c r="B8" s="91"/>
      <c r="C8" s="91"/>
      <c r="D8" s="88"/>
      <c r="E8" s="91"/>
      <c r="F8" s="91"/>
      <c r="G8" s="91"/>
      <c r="H8" s="91"/>
      <c r="I8" s="91"/>
      <c r="J8" s="91"/>
      <c r="K8" s="91"/>
      <c r="L8" s="91"/>
      <c r="M8" s="88"/>
    </row>
    <row r="9" spans="1:13">
      <c r="A9" s="88" t="s">
        <v>74</v>
      </c>
      <c r="B9" s="182"/>
      <c r="C9" s="182"/>
      <c r="D9" s="96" t="s">
        <v>75</v>
      </c>
      <c r="E9" s="182"/>
      <c r="F9" s="182"/>
      <c r="G9" s="182"/>
      <c r="H9" s="182"/>
      <c r="I9" s="182"/>
      <c r="J9" s="182"/>
      <c r="K9" s="182"/>
      <c r="L9" s="182"/>
      <c r="M9" s="88"/>
    </row>
    <row r="10" spans="1:13">
      <c r="A10" s="88"/>
      <c r="B10" s="182"/>
      <c r="C10" s="182"/>
      <c r="D10" s="97"/>
      <c r="E10" s="182"/>
      <c r="F10" s="182"/>
      <c r="G10" s="182"/>
      <c r="H10" s="182"/>
      <c r="I10" s="182"/>
      <c r="J10" s="182"/>
      <c r="K10" s="182"/>
      <c r="L10" s="182"/>
      <c r="M10" s="88"/>
    </row>
    <row r="11" spans="1:13">
      <c r="A11" s="88"/>
      <c r="B11" s="182"/>
      <c r="C11" s="182"/>
      <c r="D11" s="96"/>
      <c r="E11" s="182"/>
      <c r="F11" s="182"/>
      <c r="G11" s="182"/>
      <c r="H11" s="182"/>
      <c r="I11" s="182"/>
      <c r="J11" s="182"/>
      <c r="K11" s="182"/>
      <c r="L11" s="182"/>
      <c r="M11" s="88"/>
    </row>
    <row r="12" spans="1:13">
      <c r="A12" s="88"/>
      <c r="B12" s="182"/>
      <c r="C12" s="182"/>
      <c r="D12" s="88"/>
      <c r="E12" s="180"/>
      <c r="F12" s="180"/>
      <c r="G12" s="180"/>
      <c r="H12" s="180"/>
      <c r="I12" s="180"/>
      <c r="J12" s="180"/>
      <c r="K12" s="180"/>
      <c r="L12" s="180"/>
      <c r="M12" s="88"/>
    </row>
    <row r="13" spans="1:13">
      <c r="A13" s="88" t="s">
        <v>76</v>
      </c>
      <c r="B13" s="182"/>
      <c r="C13" s="182"/>
      <c r="D13" s="96" t="s">
        <v>76</v>
      </c>
      <c r="E13" s="180"/>
      <c r="F13" s="180"/>
      <c r="G13" s="180"/>
      <c r="H13" s="180"/>
      <c r="I13" s="180"/>
      <c r="J13" s="180"/>
      <c r="K13" s="180"/>
      <c r="L13" s="180"/>
      <c r="M13" s="88"/>
    </row>
    <row r="14" spans="1:13">
      <c r="A14" s="88" t="s">
        <v>77</v>
      </c>
      <c r="B14" s="182"/>
      <c r="C14" s="182"/>
      <c r="D14" s="96" t="s">
        <v>77</v>
      </c>
      <c r="E14" s="183"/>
      <c r="F14" s="183"/>
      <c r="G14" s="183"/>
      <c r="H14" s="183"/>
      <c r="I14" s="183"/>
      <c r="J14" s="183"/>
      <c r="K14" s="183"/>
      <c r="L14" s="183"/>
      <c r="M14" s="88"/>
    </row>
    <row r="15" spans="1:13">
      <c r="A15" s="88" t="s">
        <v>78</v>
      </c>
      <c r="B15" s="182"/>
      <c r="C15" s="182"/>
      <c r="D15" s="96" t="s">
        <v>78</v>
      </c>
      <c r="E15" s="183"/>
      <c r="F15" s="183"/>
      <c r="G15" s="183"/>
      <c r="H15" s="183"/>
      <c r="I15" s="183"/>
      <c r="J15" s="183"/>
      <c r="K15" s="183"/>
      <c r="L15" s="183"/>
      <c r="M15" s="88"/>
    </row>
    <row r="16" spans="1:13">
      <c r="A16" s="88" t="s">
        <v>79</v>
      </c>
      <c r="B16" s="182"/>
      <c r="C16" s="182"/>
      <c r="D16" s="96" t="s">
        <v>79</v>
      </c>
      <c r="E16" s="183"/>
      <c r="F16" s="183"/>
      <c r="G16" s="183"/>
      <c r="H16" s="183"/>
      <c r="I16" s="183"/>
      <c r="J16" s="183"/>
      <c r="K16" s="183"/>
      <c r="L16" s="183"/>
      <c r="M16" s="88"/>
    </row>
    <row r="17" spans="1:13" ht="15" thickBot="1">
      <c r="A17" s="88"/>
      <c r="B17" s="95"/>
      <c r="C17" s="95"/>
      <c r="D17" s="88"/>
      <c r="E17" s="178"/>
      <c r="F17" s="178"/>
      <c r="G17" s="178"/>
      <c r="H17" s="178"/>
      <c r="I17" s="178"/>
      <c r="J17" s="178"/>
      <c r="K17" s="178"/>
      <c r="L17" s="178"/>
      <c r="M17" s="88"/>
    </row>
    <row r="18" spans="1:13" ht="18.5" thickBot="1">
      <c r="B18" s="98" t="s">
        <v>80</v>
      </c>
      <c r="C18" s="99"/>
      <c r="D18" s="95"/>
      <c r="E18" s="95"/>
      <c r="F18" s="95"/>
      <c r="G18" s="95"/>
      <c r="H18" s="95"/>
      <c r="I18" s="95"/>
      <c r="J18" s="95"/>
      <c r="K18" s="95"/>
      <c r="L18" s="95"/>
      <c r="M18" s="88"/>
    </row>
    <row r="19" spans="1:13" ht="18">
      <c r="B19" s="100" t="s">
        <v>81</v>
      </c>
      <c r="C19" s="100" t="s">
        <v>82</v>
      </c>
      <c r="D19" s="100"/>
      <c r="M19" s="101"/>
    </row>
    <row r="20" spans="1:13" ht="77.25" customHeight="1">
      <c r="B20" s="128" t="s">
        <v>250</v>
      </c>
      <c r="C20" s="102" t="s">
        <v>251</v>
      </c>
      <c r="D20" s="142"/>
      <c r="H20" s="103" t="s">
        <v>84</v>
      </c>
      <c r="M20" s="104"/>
    </row>
    <row r="21" spans="1:13" ht="78.75" customHeight="1">
      <c r="B21" s="139"/>
      <c r="C21" s="140"/>
      <c r="D21" s="141"/>
      <c r="H21" s="103" t="s">
        <v>247</v>
      </c>
      <c r="M21" s="104"/>
    </row>
    <row r="22" spans="1:13" ht="16.5" customHeight="1">
      <c r="A22" s="88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88"/>
    </row>
    <row r="23" spans="1:13" ht="30.75" customHeight="1">
      <c r="A23" s="88"/>
      <c r="B23" s="95"/>
      <c r="C23" s="95"/>
      <c r="D23" s="95"/>
      <c r="E23" s="143"/>
      <c r="F23" s="194" t="s">
        <v>254</v>
      </c>
      <c r="G23" s="194"/>
      <c r="H23" s="194"/>
      <c r="I23" s="194"/>
      <c r="J23" s="194"/>
      <c r="K23" s="194"/>
      <c r="L23" s="138"/>
      <c r="M23" s="88"/>
    </row>
    <row r="24" spans="1:13" ht="72" customHeight="1">
      <c r="A24" s="105"/>
      <c r="B24" s="136" t="s">
        <v>255</v>
      </c>
      <c r="C24" s="136" t="s">
        <v>260</v>
      </c>
      <c r="D24" s="136" t="s">
        <v>252</v>
      </c>
      <c r="E24" s="136" t="s">
        <v>253</v>
      </c>
      <c r="F24" s="133" t="s">
        <v>86</v>
      </c>
      <c r="G24" s="133" t="s">
        <v>87</v>
      </c>
      <c r="H24" s="133" t="s">
        <v>88</v>
      </c>
      <c r="I24" s="133" t="s">
        <v>89</v>
      </c>
      <c r="J24" s="133" t="s">
        <v>90</v>
      </c>
      <c r="K24" s="133" t="s">
        <v>91</v>
      </c>
      <c r="L24" s="106" t="s">
        <v>93</v>
      </c>
    </row>
    <row r="25" spans="1:13" s="108" customFormat="1" ht="36.75" customHeight="1">
      <c r="A25" s="107">
        <v>1</v>
      </c>
      <c r="B25" s="132"/>
      <c r="C25" s="132"/>
      <c r="D25" s="131"/>
      <c r="E25" s="131"/>
      <c r="F25" s="134"/>
      <c r="G25" s="134"/>
      <c r="H25" s="134"/>
      <c r="I25" s="134"/>
      <c r="J25" s="134"/>
      <c r="K25" s="134"/>
      <c r="L25" s="129"/>
    </row>
    <row r="26" spans="1:13" s="108" customFormat="1" ht="36.75" customHeight="1">
      <c r="A26" s="107">
        <v>2</v>
      </c>
      <c r="B26" s="132"/>
      <c r="C26" s="132"/>
      <c r="D26" s="131"/>
      <c r="E26" s="131"/>
      <c r="F26" s="134"/>
      <c r="G26" s="134"/>
      <c r="H26" s="134"/>
      <c r="I26" s="135"/>
      <c r="J26" s="135"/>
      <c r="K26" s="134"/>
      <c r="L26" s="129"/>
    </row>
    <row r="27" spans="1:13" s="108" customFormat="1" ht="36.75" customHeight="1">
      <c r="A27" s="107">
        <v>3</v>
      </c>
      <c r="B27" s="132"/>
      <c r="C27" s="132"/>
      <c r="D27" s="131"/>
      <c r="E27" s="131"/>
      <c r="F27" s="134"/>
      <c r="G27" s="134"/>
      <c r="H27" s="134"/>
      <c r="I27" s="134"/>
      <c r="J27" s="134"/>
      <c r="K27" s="134"/>
      <c r="L27" s="129"/>
    </row>
    <row r="28" spans="1:13" s="108" customFormat="1" ht="36.75" customHeight="1">
      <c r="A28" s="107">
        <v>4</v>
      </c>
      <c r="B28" s="132"/>
      <c r="C28" s="132"/>
      <c r="D28" s="131"/>
      <c r="E28" s="131"/>
      <c r="F28" s="134"/>
      <c r="G28" s="134"/>
      <c r="H28" s="134"/>
      <c r="I28" s="135"/>
      <c r="J28" s="135"/>
      <c r="K28" s="134"/>
      <c r="L28" s="129"/>
    </row>
    <row r="29" spans="1:13" s="108" customFormat="1" ht="36.75" customHeight="1">
      <c r="A29" s="107">
        <v>5</v>
      </c>
      <c r="B29" s="132"/>
      <c r="C29" s="132"/>
      <c r="D29" s="131"/>
      <c r="E29" s="131"/>
      <c r="F29" s="134"/>
      <c r="G29" s="134"/>
      <c r="H29" s="134"/>
      <c r="I29" s="135"/>
      <c r="J29" s="135"/>
      <c r="K29" s="134"/>
      <c r="L29" s="129"/>
    </row>
    <row r="30" spans="1:13" s="108" customFormat="1" ht="36.75" customHeight="1">
      <c r="A30" s="107">
        <v>6</v>
      </c>
      <c r="B30" s="132"/>
      <c r="C30" s="132"/>
      <c r="D30" s="131"/>
      <c r="E30" s="131"/>
      <c r="F30" s="134"/>
      <c r="G30" s="134"/>
      <c r="H30" s="134"/>
      <c r="I30" s="135"/>
      <c r="J30" s="135"/>
      <c r="K30" s="134"/>
      <c r="L30" s="129"/>
    </row>
    <row r="31" spans="1:13" s="108" customFormat="1" ht="36.75" customHeight="1">
      <c r="A31" s="107">
        <v>7</v>
      </c>
      <c r="B31" s="132"/>
      <c r="C31" s="132"/>
      <c r="D31" s="131"/>
      <c r="E31" s="131"/>
      <c r="F31" s="134"/>
      <c r="G31" s="134"/>
      <c r="H31" s="134"/>
      <c r="I31" s="135"/>
      <c r="J31" s="135"/>
      <c r="K31" s="134"/>
      <c r="L31" s="129"/>
    </row>
    <row r="32" spans="1:13" ht="51" customHeight="1">
      <c r="A32" s="88"/>
      <c r="B32" s="187" t="s">
        <v>256</v>
      </c>
      <c r="C32" s="188"/>
      <c r="D32" s="188"/>
      <c r="E32" s="188"/>
      <c r="F32" s="95"/>
      <c r="G32" s="95"/>
      <c r="H32" s="95"/>
      <c r="I32" s="95"/>
      <c r="J32" s="95"/>
      <c r="K32" s="95"/>
      <c r="L32" s="95"/>
      <c r="M32" s="88"/>
    </row>
    <row r="33" spans="1:13" ht="15.5">
      <c r="A33" s="109"/>
      <c r="B33" s="110"/>
      <c r="C33" s="109"/>
      <c r="D33" s="88" t="s">
        <v>100</v>
      </c>
      <c r="E33" s="88"/>
      <c r="F33" s="88"/>
      <c r="G33" s="88"/>
      <c r="H33" s="88"/>
      <c r="I33" s="88"/>
      <c r="J33" s="88"/>
      <c r="K33" s="88"/>
      <c r="L33" s="88"/>
      <c r="M33" s="111"/>
    </row>
    <row r="34" spans="1:13">
      <c r="A34" s="189" t="s">
        <v>101</v>
      </c>
      <c r="B34" s="189"/>
      <c r="C34" s="95"/>
      <c r="D34" s="180"/>
      <c r="E34" s="180"/>
      <c r="F34" s="180"/>
      <c r="G34" s="180"/>
      <c r="H34" s="180"/>
      <c r="I34" s="180"/>
      <c r="J34" s="180"/>
      <c r="K34" s="180"/>
      <c r="M34" s="88"/>
    </row>
    <row r="35" spans="1:13">
      <c r="A35" s="88"/>
      <c r="B35" s="95"/>
      <c r="C35" s="95"/>
      <c r="D35" s="180"/>
      <c r="E35" s="180"/>
      <c r="F35" s="180"/>
      <c r="G35" s="180"/>
      <c r="H35" s="180"/>
      <c r="I35" s="180"/>
      <c r="J35" s="180"/>
      <c r="K35" s="180"/>
      <c r="M35" s="88"/>
    </row>
    <row r="36" spans="1:13">
      <c r="A36" s="179" t="s">
        <v>102</v>
      </c>
      <c r="B36" s="179"/>
      <c r="C36" s="95"/>
      <c r="D36" s="180"/>
      <c r="E36" s="180"/>
      <c r="F36" s="180"/>
      <c r="G36" s="180"/>
      <c r="H36" s="180"/>
      <c r="I36" s="180"/>
      <c r="J36" s="180"/>
      <c r="K36" s="180"/>
      <c r="M36" s="88"/>
    </row>
    <row r="37" spans="1:13">
      <c r="A37" s="179" t="s">
        <v>103</v>
      </c>
      <c r="B37" s="179"/>
      <c r="C37" s="88"/>
      <c r="D37" s="180"/>
      <c r="E37" s="180"/>
      <c r="F37" s="180"/>
      <c r="G37" s="180"/>
      <c r="H37" s="180"/>
      <c r="I37" s="180"/>
      <c r="J37" s="180"/>
      <c r="K37" s="180"/>
      <c r="M37" s="88"/>
    </row>
    <row r="38" spans="1:13">
      <c r="C38" s="137"/>
      <c r="D38" s="180"/>
      <c r="E38" s="180"/>
      <c r="F38" s="180"/>
      <c r="G38" s="180"/>
      <c r="H38" s="180"/>
      <c r="I38" s="180"/>
      <c r="J38" s="180"/>
      <c r="K38" s="180"/>
      <c r="M38" s="88"/>
    </row>
    <row r="39" spans="1:13">
      <c r="A39" s="178"/>
      <c r="B39" s="178"/>
      <c r="C39" s="137"/>
      <c r="D39" s="180"/>
      <c r="E39" s="180"/>
      <c r="F39" s="180"/>
      <c r="G39" s="180"/>
      <c r="H39" s="180"/>
      <c r="I39" s="180"/>
      <c r="J39" s="180"/>
      <c r="K39" s="180"/>
      <c r="M39" s="88"/>
    </row>
    <row r="40" spans="1:13">
      <c r="A40" s="178"/>
      <c r="B40" s="178"/>
      <c r="C40" s="137"/>
      <c r="D40" s="181"/>
      <c r="E40" s="181"/>
      <c r="F40" s="181"/>
      <c r="G40" s="181"/>
      <c r="H40" s="181"/>
      <c r="I40" s="181"/>
      <c r="J40" s="181"/>
      <c r="K40" s="181"/>
      <c r="M40" s="88"/>
    </row>
    <row r="41" spans="1:13">
      <c r="A41" s="178"/>
      <c r="B41" s="178"/>
      <c r="C41" s="137"/>
      <c r="D41" s="88" t="s">
        <v>104</v>
      </c>
      <c r="E41" s="88"/>
      <c r="F41" s="88"/>
      <c r="G41" s="88"/>
      <c r="H41" s="88"/>
      <c r="I41" s="88"/>
      <c r="J41" s="88"/>
      <c r="K41" s="112"/>
      <c r="L41" s="112"/>
      <c r="M41" s="88"/>
    </row>
    <row r="42" spans="1:13">
      <c r="A42" s="113"/>
      <c r="B42" s="137"/>
      <c r="C42" s="137"/>
      <c r="D42" s="137"/>
      <c r="M42" s="88"/>
    </row>
    <row r="43" spans="1:13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</row>
    <row r="44" spans="1:13" ht="15" thickBo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</row>
  </sheetData>
  <mergeCells count="42">
    <mergeCell ref="K9:L9"/>
    <mergeCell ref="C3:E3"/>
    <mergeCell ref="B9:C9"/>
    <mergeCell ref="E9:F9"/>
    <mergeCell ref="G9:H9"/>
    <mergeCell ref="I9:J9"/>
    <mergeCell ref="B11:C11"/>
    <mergeCell ref="E11:F11"/>
    <mergeCell ref="G11:H11"/>
    <mergeCell ref="I11:J11"/>
    <mergeCell ref="K11:L11"/>
    <mergeCell ref="B10:C10"/>
    <mergeCell ref="E10:F10"/>
    <mergeCell ref="G10:H10"/>
    <mergeCell ref="I10:J10"/>
    <mergeCell ref="K10:L10"/>
    <mergeCell ref="B12:C12"/>
    <mergeCell ref="E12:L12"/>
    <mergeCell ref="B13:C13"/>
    <mergeCell ref="E13:L13"/>
    <mergeCell ref="B14:C14"/>
    <mergeCell ref="E14:L14"/>
    <mergeCell ref="B15:C15"/>
    <mergeCell ref="E15:L15"/>
    <mergeCell ref="B16:C16"/>
    <mergeCell ref="E16:L16"/>
    <mergeCell ref="E17:L17"/>
    <mergeCell ref="B32:E32"/>
    <mergeCell ref="F23:K23"/>
    <mergeCell ref="A41:B41"/>
    <mergeCell ref="A34:B34"/>
    <mergeCell ref="D34:K34"/>
    <mergeCell ref="D35:K35"/>
    <mergeCell ref="A36:B36"/>
    <mergeCell ref="D36:K36"/>
    <mergeCell ref="A37:B37"/>
    <mergeCell ref="D37:K37"/>
    <mergeCell ref="D38:K38"/>
    <mergeCell ref="A39:B39"/>
    <mergeCell ref="D39:K39"/>
    <mergeCell ref="A40:B40"/>
    <mergeCell ref="D40:K40"/>
  </mergeCells>
  <phoneticPr fontId="46" type="noConversion"/>
  <dataValidations count="2">
    <dataValidation allowBlank="1" sqref="L25:L31 B25:B31 D25:E31" xr:uid="{00000000-0002-0000-0200-000000000000}"/>
    <dataValidation type="list" allowBlank="1" sqref="C25:C31" xr:uid="{00000000-0002-0000-0200-000001000000}">
      <formula1>Categories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workbookViewId="0">
      <pane ySplit="1" topLeftCell="A2" activePane="bottomLeft" state="frozen"/>
      <selection pane="bottomLeft" activeCell="C31" sqref="C31"/>
    </sheetView>
  </sheetViews>
  <sheetFormatPr defaultColWidth="8.6328125" defaultRowHeight="14.5"/>
  <cols>
    <col min="1" max="1" width="8.36328125" bestFit="1" customWidth="1"/>
    <col min="2" max="2" width="15" customWidth="1"/>
    <col min="3" max="3" width="34.36328125" bestFit="1" customWidth="1"/>
    <col min="4" max="4" width="7.6328125" bestFit="1" customWidth="1"/>
    <col min="5" max="5" width="10.6328125" bestFit="1" customWidth="1"/>
    <col min="6" max="6" width="10.36328125" bestFit="1" customWidth="1"/>
  </cols>
  <sheetData>
    <row r="1" spans="1:6">
      <c r="A1" s="115" t="s">
        <v>105</v>
      </c>
      <c r="B1" s="116" t="s">
        <v>106</v>
      </c>
      <c r="C1" s="115" t="s">
        <v>107</v>
      </c>
      <c r="D1" s="117" t="s">
        <v>108</v>
      </c>
      <c r="E1" s="117" t="s">
        <v>109</v>
      </c>
      <c r="F1" s="117" t="s">
        <v>110</v>
      </c>
    </row>
    <row r="2" spans="1:6" ht="26">
      <c r="A2" s="118" t="s">
        <v>111</v>
      </c>
      <c r="B2" s="119" t="s">
        <v>86</v>
      </c>
      <c r="C2" s="119" t="s">
        <v>94</v>
      </c>
      <c r="D2" s="120" t="s">
        <v>112</v>
      </c>
      <c r="E2" s="121" t="s">
        <v>113</v>
      </c>
      <c r="F2" s="122" t="s">
        <v>114</v>
      </c>
    </row>
    <row r="3" spans="1:6" ht="26">
      <c r="A3" s="118" t="s">
        <v>115</v>
      </c>
      <c r="B3" s="119" t="s">
        <v>86</v>
      </c>
      <c r="C3" s="119" t="s">
        <v>116</v>
      </c>
      <c r="D3" s="120" t="s">
        <v>117</v>
      </c>
      <c r="E3" s="121" t="s">
        <v>114</v>
      </c>
      <c r="F3" s="122" t="s">
        <v>118</v>
      </c>
    </row>
    <row r="4" spans="1:6" ht="26">
      <c r="A4" s="118" t="s">
        <v>119</v>
      </c>
      <c r="B4" s="119" t="s">
        <v>86</v>
      </c>
      <c r="C4" s="119" t="s">
        <v>120</v>
      </c>
      <c r="D4" s="120" t="s">
        <v>112</v>
      </c>
      <c r="E4" s="121" t="s">
        <v>121</v>
      </c>
      <c r="F4" s="122" t="s">
        <v>114</v>
      </c>
    </row>
    <row r="5" spans="1:6" ht="26">
      <c r="A5" s="118" t="s">
        <v>122</v>
      </c>
      <c r="B5" s="119" t="s">
        <v>86</v>
      </c>
      <c r="C5" s="119" t="s">
        <v>123</v>
      </c>
      <c r="D5" s="120" t="s">
        <v>124</v>
      </c>
      <c r="E5" s="121" t="s">
        <v>125</v>
      </c>
      <c r="F5" s="122" t="s">
        <v>126</v>
      </c>
    </row>
    <row r="6" spans="1:6" ht="26">
      <c r="A6" s="118" t="s">
        <v>127</v>
      </c>
      <c r="B6" s="119" t="s">
        <v>86</v>
      </c>
      <c r="C6" s="119" t="s">
        <v>128</v>
      </c>
      <c r="D6" s="120" t="s">
        <v>126</v>
      </c>
      <c r="E6" s="121" t="s">
        <v>118</v>
      </c>
      <c r="F6" s="122" t="s">
        <v>129</v>
      </c>
    </row>
    <row r="7" spans="1:6" ht="26">
      <c r="A7" s="118" t="s">
        <v>130</v>
      </c>
      <c r="B7" s="119" t="s">
        <v>86</v>
      </c>
      <c r="C7" s="119" t="s">
        <v>131</v>
      </c>
      <c r="D7" s="120" t="s">
        <v>124</v>
      </c>
      <c r="E7" s="121" t="s">
        <v>132</v>
      </c>
      <c r="F7" s="122" t="s">
        <v>126</v>
      </c>
    </row>
    <row r="8" spans="1:6" ht="26">
      <c r="A8" s="118" t="s">
        <v>133</v>
      </c>
      <c r="B8" s="119" t="s">
        <v>86</v>
      </c>
      <c r="C8" s="119" t="s">
        <v>134</v>
      </c>
      <c r="D8" s="120" t="s">
        <v>135</v>
      </c>
      <c r="E8" s="121" t="s">
        <v>126</v>
      </c>
      <c r="F8" s="122" t="s">
        <v>136</v>
      </c>
    </row>
    <row r="9" spans="1:6" ht="26">
      <c r="A9" s="118" t="s">
        <v>137</v>
      </c>
      <c r="B9" s="119" t="s">
        <v>86</v>
      </c>
      <c r="C9" s="119" t="s">
        <v>138</v>
      </c>
      <c r="D9" s="120" t="s">
        <v>135</v>
      </c>
      <c r="E9" s="121" t="s">
        <v>139</v>
      </c>
      <c r="F9" s="122" t="s">
        <v>136</v>
      </c>
    </row>
    <row r="10" spans="1:6" ht="26">
      <c r="A10" s="118" t="s">
        <v>140</v>
      </c>
      <c r="B10" s="119" t="s">
        <v>86</v>
      </c>
      <c r="C10" s="119" t="s">
        <v>141</v>
      </c>
      <c r="D10" s="120" t="s">
        <v>142</v>
      </c>
      <c r="E10" s="121" t="s">
        <v>143</v>
      </c>
      <c r="F10" s="122" t="s">
        <v>144</v>
      </c>
    </row>
    <row r="11" spans="1:6" ht="26">
      <c r="A11" s="118" t="s">
        <v>145</v>
      </c>
      <c r="B11" s="119" t="s">
        <v>89</v>
      </c>
      <c r="C11" s="119" t="s">
        <v>97</v>
      </c>
      <c r="D11" s="120" t="s">
        <v>146</v>
      </c>
      <c r="E11" s="121" t="s">
        <v>147</v>
      </c>
      <c r="F11" s="122" t="s">
        <v>148</v>
      </c>
    </row>
    <row r="12" spans="1:6" ht="26">
      <c r="A12" s="118" t="s">
        <v>149</v>
      </c>
      <c r="B12" s="119" t="s">
        <v>89</v>
      </c>
      <c r="C12" s="119" t="s">
        <v>150</v>
      </c>
      <c r="D12" s="120" t="s">
        <v>151</v>
      </c>
      <c r="E12" s="121" t="s">
        <v>152</v>
      </c>
      <c r="F12" s="122" t="s">
        <v>153</v>
      </c>
    </row>
    <row r="13" spans="1:6" ht="26">
      <c r="A13" s="118" t="s">
        <v>154</v>
      </c>
      <c r="B13" s="119" t="s">
        <v>89</v>
      </c>
      <c r="C13" s="119" t="s">
        <v>155</v>
      </c>
      <c r="D13" s="120" t="s">
        <v>156</v>
      </c>
      <c r="E13" s="121" t="s">
        <v>157</v>
      </c>
      <c r="F13" s="122" t="s">
        <v>158</v>
      </c>
    </row>
    <row r="14" spans="1:6" ht="26">
      <c r="A14" s="118" t="s">
        <v>159</v>
      </c>
      <c r="B14" s="119" t="s">
        <v>90</v>
      </c>
      <c r="C14" s="119" t="s">
        <v>90</v>
      </c>
      <c r="D14" s="120" t="s">
        <v>160</v>
      </c>
      <c r="E14" s="121" t="s">
        <v>161</v>
      </c>
      <c r="F14" s="122" t="s">
        <v>162</v>
      </c>
    </row>
    <row r="15" spans="1:6" ht="26">
      <c r="A15" s="118" t="s">
        <v>163</v>
      </c>
      <c r="B15" s="119" t="s">
        <v>90</v>
      </c>
      <c r="C15" s="119" t="s">
        <v>98</v>
      </c>
      <c r="D15" s="120" t="s">
        <v>160</v>
      </c>
      <c r="E15" s="121" t="s">
        <v>161</v>
      </c>
      <c r="F15" s="122" t="s">
        <v>162</v>
      </c>
    </row>
    <row r="16" spans="1:6" ht="26">
      <c r="A16" s="118" t="s">
        <v>164</v>
      </c>
      <c r="B16" s="119" t="s">
        <v>90</v>
      </c>
      <c r="C16" s="119" t="s">
        <v>165</v>
      </c>
      <c r="D16" s="120" t="s">
        <v>166</v>
      </c>
      <c r="E16" s="121" t="s">
        <v>167</v>
      </c>
      <c r="F16" s="122" t="s">
        <v>168</v>
      </c>
    </row>
    <row r="17" spans="1:6" ht="26">
      <c r="A17" s="118" t="s">
        <v>169</v>
      </c>
      <c r="B17" s="119" t="s">
        <v>88</v>
      </c>
      <c r="C17" s="119" t="s">
        <v>170</v>
      </c>
      <c r="D17" s="120"/>
      <c r="E17" s="121" t="s">
        <v>171</v>
      </c>
      <c r="F17" s="122"/>
    </row>
    <row r="18" spans="1:6" ht="26">
      <c r="A18" s="118" t="s">
        <v>172</v>
      </c>
      <c r="B18" s="119" t="s">
        <v>88</v>
      </c>
      <c r="C18" s="119" t="s">
        <v>96</v>
      </c>
      <c r="D18" s="120" t="s">
        <v>173</v>
      </c>
      <c r="E18" s="121" t="s">
        <v>174</v>
      </c>
      <c r="F18" s="122" t="s">
        <v>161</v>
      </c>
    </row>
    <row r="19" spans="1:6" ht="26">
      <c r="A19" s="118" t="s">
        <v>175</v>
      </c>
      <c r="B19" s="119" t="s">
        <v>88</v>
      </c>
      <c r="C19" s="119" t="s">
        <v>176</v>
      </c>
      <c r="D19" s="120" t="s">
        <v>177</v>
      </c>
      <c r="E19" s="121" t="s">
        <v>178</v>
      </c>
      <c r="F19" s="122" t="s">
        <v>179</v>
      </c>
    </row>
    <row r="20" spans="1:6" ht="26">
      <c r="A20" s="118" t="s">
        <v>180</v>
      </c>
      <c r="B20" s="119" t="s">
        <v>88</v>
      </c>
      <c r="C20" s="119" t="s">
        <v>181</v>
      </c>
      <c r="D20" s="120" t="s">
        <v>182</v>
      </c>
      <c r="E20" s="121" t="s">
        <v>183</v>
      </c>
      <c r="F20" s="122" t="s">
        <v>121</v>
      </c>
    </row>
    <row r="21" spans="1:6" ht="26">
      <c r="A21" s="118" t="s">
        <v>184</v>
      </c>
      <c r="B21" s="119" t="s">
        <v>88</v>
      </c>
      <c r="C21" s="119" t="s">
        <v>185</v>
      </c>
      <c r="D21" s="120" t="s">
        <v>178</v>
      </c>
      <c r="E21" s="121" t="s">
        <v>186</v>
      </c>
      <c r="F21" s="122" t="s">
        <v>187</v>
      </c>
    </row>
    <row r="22" spans="1:6" ht="26">
      <c r="A22" s="118" t="s">
        <v>188</v>
      </c>
      <c r="B22" s="119" t="s">
        <v>88</v>
      </c>
      <c r="C22" s="119" t="s">
        <v>189</v>
      </c>
      <c r="D22" s="120" t="s">
        <v>190</v>
      </c>
      <c r="E22" s="121" t="s">
        <v>191</v>
      </c>
      <c r="F22" s="122" t="s">
        <v>192</v>
      </c>
    </row>
    <row r="23" spans="1:6" ht="26">
      <c r="A23" s="118" t="s">
        <v>193</v>
      </c>
      <c r="B23" s="119" t="s">
        <v>88</v>
      </c>
      <c r="C23" s="119" t="s">
        <v>194</v>
      </c>
      <c r="D23" s="120" t="s">
        <v>191</v>
      </c>
      <c r="E23" s="121" t="s">
        <v>195</v>
      </c>
      <c r="F23" s="122" t="s">
        <v>177</v>
      </c>
    </row>
    <row r="24" spans="1:6" ht="26">
      <c r="A24" s="118" t="s">
        <v>196</v>
      </c>
      <c r="B24" s="119" t="s">
        <v>87</v>
      </c>
      <c r="C24" s="119" t="s">
        <v>197</v>
      </c>
      <c r="D24" s="120" t="s">
        <v>174</v>
      </c>
      <c r="E24" s="121" t="s">
        <v>198</v>
      </c>
      <c r="F24" s="122" t="s">
        <v>113</v>
      </c>
    </row>
    <row r="25" spans="1:6" ht="26">
      <c r="A25" s="118" t="s">
        <v>199</v>
      </c>
      <c r="B25" s="119" t="s">
        <v>87</v>
      </c>
      <c r="C25" s="119" t="s">
        <v>95</v>
      </c>
      <c r="D25" s="120" t="s">
        <v>200</v>
      </c>
      <c r="E25" s="121" t="s">
        <v>124</v>
      </c>
      <c r="F25" s="122" t="s">
        <v>125</v>
      </c>
    </row>
    <row r="26" spans="1:6" ht="26">
      <c r="A26" s="118" t="s">
        <v>201</v>
      </c>
      <c r="B26" s="119" t="s">
        <v>202</v>
      </c>
      <c r="C26" s="119" t="s">
        <v>203</v>
      </c>
      <c r="D26" s="120"/>
      <c r="E26" s="121"/>
      <c r="F26" s="122"/>
    </row>
    <row r="27" spans="1:6" ht="26">
      <c r="A27" s="118" t="s">
        <v>204</v>
      </c>
      <c r="B27" s="119" t="s">
        <v>202</v>
      </c>
      <c r="C27" s="119" t="s">
        <v>205</v>
      </c>
      <c r="D27" s="120"/>
      <c r="E27" s="121"/>
      <c r="F27" s="122"/>
    </row>
    <row r="28" spans="1:6" ht="26">
      <c r="A28" s="118" t="s">
        <v>206</v>
      </c>
      <c r="B28" s="119" t="s">
        <v>202</v>
      </c>
      <c r="C28" s="119" t="s">
        <v>207</v>
      </c>
      <c r="D28" s="120"/>
      <c r="E28" s="121"/>
      <c r="F28" s="122"/>
    </row>
    <row r="29" spans="1:6" ht="26">
      <c r="A29" s="118" t="s">
        <v>208</v>
      </c>
      <c r="B29" s="119" t="s">
        <v>202</v>
      </c>
      <c r="C29" s="119" t="s">
        <v>209</v>
      </c>
      <c r="D29" s="120"/>
      <c r="E29" s="121"/>
      <c r="F29" s="122"/>
    </row>
    <row r="30" spans="1:6" ht="26">
      <c r="A30" s="118" t="s">
        <v>210</v>
      </c>
      <c r="B30" s="119" t="s">
        <v>202</v>
      </c>
      <c r="C30" s="119" t="s">
        <v>211</v>
      </c>
      <c r="D30" s="120"/>
      <c r="E30" s="121"/>
      <c r="F30" s="122"/>
    </row>
    <row r="31" spans="1:6" ht="26">
      <c r="A31" s="118" t="s">
        <v>212</v>
      </c>
      <c r="B31" s="119" t="s">
        <v>202</v>
      </c>
      <c r="C31" s="119" t="s">
        <v>99</v>
      </c>
      <c r="D31" s="120"/>
      <c r="E31" s="121"/>
      <c r="F31" s="122"/>
    </row>
    <row r="32" spans="1:6" ht="26">
      <c r="A32" s="118" t="s">
        <v>213</v>
      </c>
      <c r="B32" s="119" t="s">
        <v>202</v>
      </c>
      <c r="C32" s="119" t="s">
        <v>214</v>
      </c>
      <c r="D32" s="120"/>
      <c r="E32" s="121"/>
      <c r="F32" s="122"/>
    </row>
  </sheetData>
  <autoFilter ref="A1:G32" xr:uid="{00000000-0009-0000-0000-000003000000}"/>
  <phoneticPr fontId="4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workbookViewId="0">
      <selection activeCell="J17" sqref="J17"/>
    </sheetView>
  </sheetViews>
  <sheetFormatPr defaultColWidth="8.6328125" defaultRowHeight="14.5"/>
  <cols>
    <col min="1" max="1" width="8.453125" bestFit="1" customWidth="1"/>
    <col min="2" max="2" width="10.36328125" bestFit="1" customWidth="1"/>
    <col min="3" max="3" width="13.453125" bestFit="1" customWidth="1"/>
    <col min="4" max="4" width="8.6328125" bestFit="1" customWidth="1"/>
  </cols>
  <sheetData>
    <row r="1" spans="1:9" ht="21">
      <c r="A1" s="123"/>
      <c r="B1" s="123"/>
      <c r="C1" s="124" t="s">
        <v>215</v>
      </c>
      <c r="D1" s="123"/>
      <c r="I1" t="s">
        <v>257</v>
      </c>
    </row>
    <row r="2" spans="1:9" ht="15.5">
      <c r="A2" s="125" t="s">
        <v>216</v>
      </c>
      <c r="B2" s="125" t="s">
        <v>217</v>
      </c>
      <c r="C2" s="125" t="s">
        <v>218</v>
      </c>
      <c r="D2" s="125" t="s">
        <v>219</v>
      </c>
      <c r="I2" t="s">
        <v>215</v>
      </c>
    </row>
    <row r="3" spans="1:9">
      <c r="A3" s="123" t="s">
        <v>220</v>
      </c>
      <c r="B3" s="123" t="s">
        <v>220</v>
      </c>
      <c r="C3" s="123" t="s">
        <v>113</v>
      </c>
      <c r="D3" s="123" t="s">
        <v>221</v>
      </c>
      <c r="I3" t="s">
        <v>231</v>
      </c>
    </row>
    <row r="4" spans="1:9">
      <c r="A4" s="123" t="s">
        <v>136</v>
      </c>
      <c r="B4" s="123" t="s">
        <v>136</v>
      </c>
      <c r="C4" s="123" t="s">
        <v>136</v>
      </c>
      <c r="D4" s="123" t="s">
        <v>222</v>
      </c>
      <c r="I4" t="s">
        <v>258</v>
      </c>
    </row>
    <row r="5" spans="1:9">
      <c r="A5" s="123" t="s">
        <v>223</v>
      </c>
      <c r="B5" s="123" t="s">
        <v>223</v>
      </c>
      <c r="C5" s="123" t="s">
        <v>126</v>
      </c>
      <c r="D5" s="123" t="s">
        <v>224</v>
      </c>
      <c r="I5" s="145" t="s">
        <v>259</v>
      </c>
    </row>
    <row r="6" spans="1:9">
      <c r="A6" s="123" t="s">
        <v>225</v>
      </c>
      <c r="B6" s="123" t="s">
        <v>225</v>
      </c>
      <c r="C6" s="123" t="s">
        <v>226</v>
      </c>
      <c r="D6" s="123" t="s">
        <v>227</v>
      </c>
    </row>
    <row r="7" spans="1:9">
      <c r="A7" s="123" t="s">
        <v>228</v>
      </c>
      <c r="B7" s="123" t="s">
        <v>228</v>
      </c>
      <c r="C7" s="123" t="s">
        <v>229</v>
      </c>
      <c r="D7" s="123" t="s">
        <v>230</v>
      </c>
    </row>
    <row r="8" spans="1:9">
      <c r="A8" s="123"/>
      <c r="B8" s="123"/>
      <c r="C8" s="123"/>
      <c r="D8" s="123"/>
    </row>
    <row r="9" spans="1:9" ht="21">
      <c r="A9" s="123"/>
      <c r="B9" s="123"/>
      <c r="C9" s="126" t="s">
        <v>231</v>
      </c>
      <c r="D9" s="123"/>
    </row>
    <row r="10" spans="1:9" ht="15.5">
      <c r="A10" s="125" t="s">
        <v>216</v>
      </c>
      <c r="B10" s="125" t="s">
        <v>217</v>
      </c>
      <c r="C10" s="125" t="s">
        <v>218</v>
      </c>
      <c r="D10" s="125" t="s">
        <v>219</v>
      </c>
    </row>
    <row r="11" spans="1:9">
      <c r="A11" s="123" t="s">
        <v>220</v>
      </c>
      <c r="B11" s="123" t="s">
        <v>220</v>
      </c>
      <c r="C11" s="123" t="s">
        <v>113</v>
      </c>
      <c r="D11" s="123" t="s">
        <v>232</v>
      </c>
    </row>
    <row r="12" spans="1:9">
      <c r="A12" s="123" t="s">
        <v>136</v>
      </c>
      <c r="B12" s="123" t="s">
        <v>136</v>
      </c>
      <c r="C12" s="123" t="s">
        <v>136</v>
      </c>
      <c r="D12" s="123" t="s">
        <v>233</v>
      </c>
    </row>
    <row r="13" spans="1:9">
      <c r="A13" s="123" t="s">
        <v>223</v>
      </c>
      <c r="B13" s="123" t="s">
        <v>223</v>
      </c>
      <c r="C13" s="123" t="s">
        <v>126</v>
      </c>
      <c r="D13" s="123" t="s">
        <v>234</v>
      </c>
    </row>
    <row r="14" spans="1:9">
      <c r="A14" s="123" t="s">
        <v>225</v>
      </c>
      <c r="B14" s="123" t="s">
        <v>225</v>
      </c>
      <c r="C14" s="123" t="s">
        <v>226</v>
      </c>
      <c r="D14" s="123" t="s">
        <v>235</v>
      </c>
    </row>
    <row r="15" spans="1:9">
      <c r="A15" s="123" t="s">
        <v>228</v>
      </c>
      <c r="B15" s="123" t="s">
        <v>228</v>
      </c>
      <c r="C15" s="123" t="s">
        <v>229</v>
      </c>
      <c r="D15" s="123" t="s">
        <v>236</v>
      </c>
    </row>
    <row r="16" spans="1:9">
      <c r="A16" s="123"/>
      <c r="B16" s="123"/>
      <c r="C16" s="123"/>
      <c r="D16" s="123"/>
    </row>
    <row r="17" spans="1:4">
      <c r="A17" s="123">
        <v>28</v>
      </c>
      <c r="B17" s="123">
        <v>28</v>
      </c>
      <c r="C17" s="123">
        <v>28</v>
      </c>
      <c r="D17" s="123" t="s">
        <v>237</v>
      </c>
    </row>
    <row r="18" spans="1:4">
      <c r="A18" s="123">
        <v>29</v>
      </c>
      <c r="B18" s="123">
        <v>29</v>
      </c>
      <c r="C18" s="123">
        <v>29</v>
      </c>
      <c r="D18" s="123" t="s">
        <v>238</v>
      </c>
    </row>
    <row r="19" spans="1:4">
      <c r="A19" s="123">
        <v>30</v>
      </c>
      <c r="B19" s="123">
        <v>30</v>
      </c>
      <c r="C19" s="123">
        <v>30</v>
      </c>
      <c r="D19" s="123" t="s">
        <v>239</v>
      </c>
    </row>
    <row r="20" spans="1:4">
      <c r="A20" s="123">
        <v>31</v>
      </c>
      <c r="B20" s="123">
        <v>31</v>
      </c>
      <c r="C20" s="123">
        <v>31</v>
      </c>
      <c r="D20" s="123" t="s">
        <v>240</v>
      </c>
    </row>
    <row r="21" spans="1:4">
      <c r="A21" s="123">
        <v>32</v>
      </c>
      <c r="B21" s="123">
        <v>32</v>
      </c>
      <c r="C21" s="123">
        <v>32</v>
      </c>
      <c r="D21" s="123" t="s">
        <v>241</v>
      </c>
    </row>
    <row r="22" spans="1:4">
      <c r="A22" s="123">
        <v>33</v>
      </c>
      <c r="B22" s="123">
        <v>33</v>
      </c>
      <c r="C22" s="123">
        <v>33</v>
      </c>
      <c r="D22" s="123" t="s">
        <v>242</v>
      </c>
    </row>
    <row r="23" spans="1:4">
      <c r="A23" s="123">
        <v>34</v>
      </c>
      <c r="B23" s="123">
        <v>34</v>
      </c>
      <c r="C23" s="123">
        <v>34</v>
      </c>
      <c r="D23" s="123" t="s">
        <v>243</v>
      </c>
    </row>
    <row r="24" spans="1:4">
      <c r="A24" s="123">
        <v>36</v>
      </c>
      <c r="B24" s="123">
        <v>36</v>
      </c>
      <c r="C24" s="123">
        <v>36</v>
      </c>
      <c r="D24" s="123" t="s">
        <v>244</v>
      </c>
    </row>
  </sheetData>
  <phoneticPr fontId="4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1"/>
  <sheetViews>
    <sheetView view="pageBreakPreview" zoomScaleNormal="100" zoomScaleSheetLayoutView="100" workbookViewId="0">
      <pane ySplit="2" topLeftCell="A60" activePane="bottomLeft" state="frozen"/>
      <selection pane="bottomLeft" activeCell="H63" sqref="H63"/>
    </sheetView>
  </sheetViews>
  <sheetFormatPr defaultColWidth="9.36328125" defaultRowHeight="15.5"/>
  <cols>
    <col min="1" max="1" width="9.36328125" style="1"/>
    <col min="2" max="2" width="17.36328125" style="9" customWidth="1"/>
    <col min="3" max="3" width="31.6328125" style="1" customWidth="1"/>
    <col min="4" max="4" width="11.54296875" style="1" customWidth="1"/>
    <col min="5" max="5" width="17" style="11" customWidth="1"/>
    <col min="6" max="6" width="15.6328125" style="11" customWidth="1"/>
    <col min="7" max="7" width="49.36328125" style="11" customWidth="1"/>
    <col min="8" max="8" width="15.6328125" style="11" customWidth="1"/>
    <col min="9" max="9" width="11.6328125" style="1" bestFit="1" customWidth="1"/>
    <col min="10" max="16384" width="9.36328125" style="1"/>
  </cols>
  <sheetData>
    <row r="1" spans="1:8" ht="20.149999999999999" customHeight="1">
      <c r="A1" s="198" t="s">
        <v>38</v>
      </c>
      <c r="B1" s="198"/>
      <c r="C1" s="198"/>
      <c r="D1" s="198"/>
      <c r="E1" s="198"/>
      <c r="F1" s="198"/>
      <c r="G1" s="198"/>
      <c r="H1" s="198"/>
    </row>
    <row r="2" spans="1:8" ht="27.75" customHeight="1">
      <c r="A2" s="2" t="s">
        <v>39</v>
      </c>
      <c r="B2" s="8" t="s">
        <v>17</v>
      </c>
      <c r="C2" s="2" t="s">
        <v>40</v>
      </c>
      <c r="D2" s="2" t="s">
        <v>41</v>
      </c>
      <c r="E2" s="10" t="s">
        <v>44</v>
      </c>
      <c r="F2" s="10" t="s">
        <v>42</v>
      </c>
      <c r="G2" s="10" t="s">
        <v>45</v>
      </c>
      <c r="H2" s="10" t="s">
        <v>46</v>
      </c>
    </row>
    <row r="3" spans="1:8" s="6" customFormat="1">
      <c r="A3" s="7"/>
      <c r="B3" s="3">
        <v>1140283</v>
      </c>
      <c r="C3" s="4" t="s">
        <v>52</v>
      </c>
      <c r="D3" s="5" t="s">
        <v>48</v>
      </c>
      <c r="E3" s="3">
        <v>1426</v>
      </c>
      <c r="F3" s="3">
        <f t="shared" ref="F3:F64" si="0">ROUNDUP(E3*1.08,0)+20</f>
        <v>1561</v>
      </c>
      <c r="G3" s="199" t="s">
        <v>67</v>
      </c>
      <c r="H3" s="71" t="s">
        <v>47</v>
      </c>
    </row>
    <row r="4" spans="1:8" s="6" customFormat="1">
      <c r="A4" s="7"/>
      <c r="B4" s="3">
        <v>1140283</v>
      </c>
      <c r="C4" s="4" t="s">
        <v>52</v>
      </c>
      <c r="D4" s="5" t="s">
        <v>48</v>
      </c>
      <c r="E4" s="3">
        <v>1896</v>
      </c>
      <c r="F4" s="3">
        <f t="shared" si="0"/>
        <v>2068</v>
      </c>
      <c r="G4" s="200"/>
      <c r="H4" s="71" t="s">
        <v>47</v>
      </c>
    </row>
    <row r="5" spans="1:8" s="6" customFormat="1">
      <c r="A5" s="7"/>
      <c r="B5" s="3">
        <v>1140283</v>
      </c>
      <c r="C5" s="4" t="s">
        <v>52</v>
      </c>
      <c r="D5" s="5" t="s">
        <v>48</v>
      </c>
      <c r="E5" s="3">
        <v>1725</v>
      </c>
      <c r="F5" s="3">
        <f t="shared" si="0"/>
        <v>1883</v>
      </c>
      <c r="G5" s="200"/>
      <c r="H5" s="71" t="s">
        <v>47</v>
      </c>
    </row>
    <row r="6" spans="1:8" s="6" customFormat="1">
      <c r="A6" s="7"/>
      <c r="B6" s="3">
        <v>1140318</v>
      </c>
      <c r="C6" s="4" t="s">
        <v>53</v>
      </c>
      <c r="D6" s="5" t="s">
        <v>48</v>
      </c>
      <c r="E6" s="3">
        <v>635</v>
      </c>
      <c r="F6" s="3">
        <f t="shared" si="0"/>
        <v>706</v>
      </c>
      <c r="G6" s="200"/>
      <c r="H6" s="71" t="s">
        <v>47</v>
      </c>
    </row>
    <row r="7" spans="1:8" s="6" customFormat="1">
      <c r="A7" s="7"/>
      <c r="B7" s="3">
        <v>1140318</v>
      </c>
      <c r="C7" s="4" t="s">
        <v>53</v>
      </c>
      <c r="D7" s="5" t="s">
        <v>48</v>
      </c>
      <c r="E7" s="3">
        <v>565</v>
      </c>
      <c r="F7" s="3">
        <f t="shared" si="0"/>
        <v>631</v>
      </c>
      <c r="G7" s="200"/>
      <c r="H7" s="71" t="s">
        <v>47</v>
      </c>
    </row>
    <row r="8" spans="1:8" s="6" customFormat="1">
      <c r="A8" s="7"/>
      <c r="B8" s="3">
        <v>1140318</v>
      </c>
      <c r="C8" s="4" t="s">
        <v>53</v>
      </c>
      <c r="D8" s="5" t="s">
        <v>48</v>
      </c>
      <c r="E8" s="3">
        <v>370</v>
      </c>
      <c r="F8" s="3">
        <f t="shared" si="0"/>
        <v>420</v>
      </c>
      <c r="G8" s="200"/>
      <c r="H8" s="71" t="s">
        <v>47</v>
      </c>
    </row>
    <row r="9" spans="1:8" s="84" customFormat="1">
      <c r="A9" s="79"/>
      <c r="B9" s="80">
        <v>1140319</v>
      </c>
      <c r="C9" s="81" t="s">
        <v>54</v>
      </c>
      <c r="D9" s="82" t="s">
        <v>48</v>
      </c>
      <c r="E9" s="85">
        <v>0</v>
      </c>
      <c r="F9" s="85">
        <v>0</v>
      </c>
      <c r="G9" s="200"/>
      <c r="H9" s="83" t="s">
        <v>47</v>
      </c>
    </row>
    <row r="10" spans="1:8" s="84" customFormat="1">
      <c r="A10" s="79"/>
      <c r="B10" s="80">
        <v>1140319</v>
      </c>
      <c r="C10" s="81" t="s">
        <v>54</v>
      </c>
      <c r="D10" s="82" t="s">
        <v>48</v>
      </c>
      <c r="E10" s="85">
        <v>0</v>
      </c>
      <c r="F10" s="85">
        <v>0</v>
      </c>
      <c r="G10" s="200"/>
      <c r="H10" s="83" t="s">
        <v>47</v>
      </c>
    </row>
    <row r="11" spans="1:8" s="84" customFormat="1">
      <c r="A11" s="79"/>
      <c r="B11" s="80">
        <v>1140319</v>
      </c>
      <c r="C11" s="81" t="s">
        <v>54</v>
      </c>
      <c r="D11" s="82" t="s">
        <v>48</v>
      </c>
      <c r="E11" s="85">
        <v>0</v>
      </c>
      <c r="F11" s="85">
        <v>0</v>
      </c>
      <c r="G11" s="200"/>
      <c r="H11" s="83" t="s">
        <v>47</v>
      </c>
    </row>
    <row r="12" spans="1:8" s="84" customFormat="1">
      <c r="A12" s="79"/>
      <c r="B12" s="80">
        <v>1140319</v>
      </c>
      <c r="C12" s="81" t="s">
        <v>54</v>
      </c>
      <c r="D12" s="82" t="s">
        <v>48</v>
      </c>
      <c r="E12" s="85">
        <v>0</v>
      </c>
      <c r="F12" s="85">
        <v>0</v>
      </c>
      <c r="G12" s="200"/>
      <c r="H12" s="83" t="s">
        <v>47</v>
      </c>
    </row>
    <row r="13" spans="1:8" s="84" customFormat="1">
      <c r="A13" s="79"/>
      <c r="B13" s="80">
        <v>1140319</v>
      </c>
      <c r="C13" s="81" t="s">
        <v>54</v>
      </c>
      <c r="D13" s="82" t="s">
        <v>48</v>
      </c>
      <c r="E13" s="85">
        <v>0</v>
      </c>
      <c r="F13" s="85">
        <v>0</v>
      </c>
      <c r="G13" s="200"/>
      <c r="H13" s="83" t="s">
        <v>47</v>
      </c>
    </row>
    <row r="14" spans="1:8" s="84" customFormat="1">
      <c r="A14" s="79"/>
      <c r="B14" s="80">
        <v>1140320</v>
      </c>
      <c r="C14" s="81" t="s">
        <v>55</v>
      </c>
      <c r="D14" s="82" t="s">
        <v>48</v>
      </c>
      <c r="E14" s="85">
        <v>0</v>
      </c>
      <c r="F14" s="85">
        <v>0</v>
      </c>
      <c r="G14" s="200"/>
      <c r="H14" s="83" t="s">
        <v>47</v>
      </c>
    </row>
    <row r="15" spans="1:8" s="84" customFormat="1">
      <c r="A15" s="79"/>
      <c r="B15" s="80">
        <v>1140320</v>
      </c>
      <c r="C15" s="81" t="s">
        <v>55</v>
      </c>
      <c r="D15" s="82" t="s">
        <v>48</v>
      </c>
      <c r="E15" s="85">
        <v>0</v>
      </c>
      <c r="F15" s="85">
        <v>0</v>
      </c>
      <c r="G15" s="200"/>
      <c r="H15" s="83" t="s">
        <v>47</v>
      </c>
    </row>
    <row r="16" spans="1:8" s="84" customFormat="1">
      <c r="A16" s="79"/>
      <c r="B16" s="80">
        <v>1140320</v>
      </c>
      <c r="C16" s="81" t="s">
        <v>55</v>
      </c>
      <c r="D16" s="82" t="s">
        <v>48</v>
      </c>
      <c r="E16" s="85">
        <v>0</v>
      </c>
      <c r="F16" s="85">
        <v>0</v>
      </c>
      <c r="G16" s="200"/>
      <c r="H16" s="83" t="s">
        <v>47</v>
      </c>
    </row>
    <row r="17" spans="1:8" s="84" customFormat="1">
      <c r="A17" s="79"/>
      <c r="B17" s="80">
        <v>1140320</v>
      </c>
      <c r="C17" s="81" t="s">
        <v>55</v>
      </c>
      <c r="D17" s="82" t="s">
        <v>48</v>
      </c>
      <c r="E17" s="85">
        <v>0</v>
      </c>
      <c r="F17" s="85">
        <v>0</v>
      </c>
      <c r="G17" s="200"/>
      <c r="H17" s="83" t="s">
        <v>47</v>
      </c>
    </row>
    <row r="18" spans="1:8" s="84" customFormat="1">
      <c r="A18" s="79"/>
      <c r="B18" s="80">
        <v>1140320</v>
      </c>
      <c r="C18" s="81" t="s">
        <v>55</v>
      </c>
      <c r="D18" s="82" t="s">
        <v>48</v>
      </c>
      <c r="E18" s="85">
        <v>0</v>
      </c>
      <c r="F18" s="85">
        <v>0</v>
      </c>
      <c r="G18" s="201"/>
      <c r="H18" s="83" t="s">
        <v>47</v>
      </c>
    </row>
    <row r="19" spans="1:8" s="6" customFormat="1" ht="12.75" customHeight="1">
      <c r="A19" s="7"/>
      <c r="B19" s="3">
        <v>112286</v>
      </c>
      <c r="C19" s="4" t="s">
        <v>50</v>
      </c>
      <c r="D19" s="5" t="s">
        <v>48</v>
      </c>
      <c r="E19" s="3">
        <v>1583</v>
      </c>
      <c r="F19" s="3">
        <f t="shared" ref="F19:F24" si="1">ROUNDUP(E19*1.08,0)+20</f>
        <v>1730</v>
      </c>
      <c r="G19" s="202" t="s">
        <v>68</v>
      </c>
      <c r="H19" s="71" t="s">
        <v>47</v>
      </c>
    </row>
    <row r="20" spans="1:8" s="6" customFormat="1">
      <c r="A20" s="7"/>
      <c r="B20" s="3">
        <v>112286</v>
      </c>
      <c r="C20" s="4" t="s">
        <v>50</v>
      </c>
      <c r="D20" s="5" t="s">
        <v>48</v>
      </c>
      <c r="E20" s="3">
        <v>489</v>
      </c>
      <c r="F20" s="3">
        <f t="shared" si="1"/>
        <v>549</v>
      </c>
      <c r="G20" s="203"/>
      <c r="H20" s="71" t="s">
        <v>47</v>
      </c>
    </row>
    <row r="21" spans="1:8" s="6" customFormat="1">
      <c r="A21" s="7"/>
      <c r="B21" s="3">
        <v>112286</v>
      </c>
      <c r="C21" s="4" t="s">
        <v>50</v>
      </c>
      <c r="D21" s="5" t="s">
        <v>48</v>
      </c>
      <c r="E21" s="3">
        <v>459</v>
      </c>
      <c r="F21" s="3">
        <f t="shared" si="1"/>
        <v>516</v>
      </c>
      <c r="G21" s="203"/>
      <c r="H21" s="71" t="s">
        <v>47</v>
      </c>
    </row>
    <row r="22" spans="1:8" s="6" customFormat="1">
      <c r="A22" s="7"/>
      <c r="B22" s="3">
        <v>112286</v>
      </c>
      <c r="C22" s="4" t="s">
        <v>50</v>
      </c>
      <c r="D22" s="5" t="s">
        <v>48</v>
      </c>
      <c r="E22" s="3">
        <v>122</v>
      </c>
      <c r="F22" s="3">
        <f t="shared" si="1"/>
        <v>152</v>
      </c>
      <c r="G22" s="203"/>
      <c r="H22" s="71" t="s">
        <v>47</v>
      </c>
    </row>
    <row r="23" spans="1:8" s="6" customFormat="1">
      <c r="A23" s="7"/>
      <c r="B23" s="3">
        <v>112286</v>
      </c>
      <c r="C23" s="4" t="s">
        <v>50</v>
      </c>
      <c r="D23" s="5" t="s">
        <v>48</v>
      </c>
      <c r="E23" s="3">
        <v>386</v>
      </c>
      <c r="F23" s="3">
        <f t="shared" si="1"/>
        <v>437</v>
      </c>
      <c r="G23" s="203"/>
      <c r="H23" s="71" t="s">
        <v>47</v>
      </c>
    </row>
    <row r="24" spans="1:8" s="6" customFormat="1">
      <c r="A24" s="7"/>
      <c r="B24" s="3">
        <v>112286</v>
      </c>
      <c r="C24" s="4" t="s">
        <v>50</v>
      </c>
      <c r="D24" s="5" t="s">
        <v>48</v>
      </c>
      <c r="E24" s="3">
        <v>736</v>
      </c>
      <c r="F24" s="3">
        <f t="shared" si="1"/>
        <v>815</v>
      </c>
      <c r="G24" s="203"/>
      <c r="H24" s="71" t="s">
        <v>47</v>
      </c>
    </row>
    <row r="25" spans="1:8" s="6" customFormat="1">
      <c r="A25" s="7"/>
      <c r="B25" s="3">
        <v>116550</v>
      </c>
      <c r="C25" s="4" t="s">
        <v>56</v>
      </c>
      <c r="D25" s="5" t="s">
        <v>48</v>
      </c>
      <c r="E25" s="3">
        <v>360</v>
      </c>
      <c r="F25" s="3">
        <f t="shared" si="0"/>
        <v>409</v>
      </c>
      <c r="G25" s="203"/>
      <c r="H25" s="71" t="s">
        <v>47</v>
      </c>
    </row>
    <row r="26" spans="1:8" s="6" customFormat="1">
      <c r="A26" s="7"/>
      <c r="B26" s="3">
        <v>116550</v>
      </c>
      <c r="C26" s="4" t="s">
        <v>56</v>
      </c>
      <c r="D26" s="5" t="s">
        <v>48</v>
      </c>
      <c r="E26" s="3">
        <v>441</v>
      </c>
      <c r="F26" s="3">
        <f t="shared" si="0"/>
        <v>497</v>
      </c>
      <c r="G26" s="203"/>
      <c r="H26" s="71" t="s">
        <v>47</v>
      </c>
    </row>
    <row r="27" spans="1:8" s="6" customFormat="1">
      <c r="A27" s="7"/>
      <c r="B27" s="3">
        <v>116550</v>
      </c>
      <c r="C27" s="4" t="s">
        <v>56</v>
      </c>
      <c r="D27" s="5" t="s">
        <v>48</v>
      </c>
      <c r="E27" s="3">
        <v>304</v>
      </c>
      <c r="F27" s="3">
        <f t="shared" si="0"/>
        <v>349</v>
      </c>
      <c r="G27" s="203"/>
      <c r="H27" s="71" t="s">
        <v>47</v>
      </c>
    </row>
    <row r="28" spans="1:8" s="6" customFormat="1">
      <c r="A28" s="7"/>
      <c r="B28" s="3">
        <v>116550</v>
      </c>
      <c r="C28" s="4" t="s">
        <v>56</v>
      </c>
      <c r="D28" s="5" t="s">
        <v>48</v>
      </c>
      <c r="E28" s="3">
        <v>63</v>
      </c>
      <c r="F28" s="3">
        <f t="shared" si="0"/>
        <v>89</v>
      </c>
      <c r="G28" s="203"/>
      <c r="H28" s="71" t="s">
        <v>47</v>
      </c>
    </row>
    <row r="29" spans="1:8" s="6" customFormat="1">
      <c r="A29" s="7"/>
      <c r="B29" s="3">
        <v>116550</v>
      </c>
      <c r="C29" s="4" t="s">
        <v>56</v>
      </c>
      <c r="D29" s="5" t="s">
        <v>48</v>
      </c>
      <c r="E29" s="3">
        <v>300</v>
      </c>
      <c r="F29" s="3">
        <f t="shared" si="0"/>
        <v>344</v>
      </c>
      <c r="G29" s="203"/>
      <c r="H29" s="71" t="s">
        <v>47</v>
      </c>
    </row>
    <row r="30" spans="1:8" s="6" customFormat="1">
      <c r="A30" s="7"/>
      <c r="B30" s="3">
        <v>116550</v>
      </c>
      <c r="C30" s="4" t="s">
        <v>56</v>
      </c>
      <c r="D30" s="5" t="s">
        <v>48</v>
      </c>
      <c r="E30" s="3">
        <v>656</v>
      </c>
      <c r="F30" s="3">
        <f t="shared" si="0"/>
        <v>729</v>
      </c>
      <c r="G30" s="203"/>
      <c r="H30" s="71" t="s">
        <v>47</v>
      </c>
    </row>
    <row r="31" spans="1:8" s="6" customFormat="1">
      <c r="A31" s="7"/>
      <c r="B31" s="3">
        <v>116578</v>
      </c>
      <c r="C31" s="4" t="s">
        <v>57</v>
      </c>
      <c r="D31" s="5" t="s">
        <v>48</v>
      </c>
      <c r="E31" s="3">
        <v>461</v>
      </c>
      <c r="F31" s="3">
        <f t="shared" si="0"/>
        <v>518</v>
      </c>
      <c r="G31" s="203"/>
      <c r="H31" s="71" t="s">
        <v>47</v>
      </c>
    </row>
    <row r="32" spans="1:8" s="6" customFormat="1">
      <c r="A32" s="7"/>
      <c r="B32" s="3">
        <v>116578</v>
      </c>
      <c r="C32" s="4" t="s">
        <v>57</v>
      </c>
      <c r="D32" s="5" t="s">
        <v>48</v>
      </c>
      <c r="E32" s="3">
        <v>300</v>
      </c>
      <c r="F32" s="3">
        <f t="shared" si="0"/>
        <v>344</v>
      </c>
      <c r="G32" s="203"/>
      <c r="H32" s="71" t="s">
        <v>47</v>
      </c>
    </row>
    <row r="33" spans="1:8" s="6" customFormat="1">
      <c r="A33" s="7"/>
      <c r="B33" s="3">
        <v>116578</v>
      </c>
      <c r="C33" s="4" t="s">
        <v>57</v>
      </c>
      <c r="D33" s="5" t="s">
        <v>48</v>
      </c>
      <c r="E33" s="3">
        <v>343</v>
      </c>
      <c r="F33" s="3">
        <f t="shared" si="0"/>
        <v>391</v>
      </c>
      <c r="G33" s="203"/>
      <c r="H33" s="71" t="s">
        <v>47</v>
      </c>
    </row>
    <row r="34" spans="1:8" s="6" customFormat="1">
      <c r="A34" s="7"/>
      <c r="B34" s="3">
        <v>116605</v>
      </c>
      <c r="C34" s="4" t="s">
        <v>58</v>
      </c>
      <c r="D34" s="5" t="s">
        <v>48</v>
      </c>
      <c r="E34" s="3">
        <v>301</v>
      </c>
      <c r="F34" s="3">
        <f t="shared" si="0"/>
        <v>346</v>
      </c>
      <c r="G34" s="203"/>
      <c r="H34" s="71" t="s">
        <v>47</v>
      </c>
    </row>
    <row r="35" spans="1:8" s="6" customFormat="1">
      <c r="A35" s="7"/>
      <c r="B35" s="3">
        <v>116605</v>
      </c>
      <c r="C35" s="4" t="s">
        <v>58</v>
      </c>
      <c r="D35" s="5" t="s">
        <v>48</v>
      </c>
      <c r="E35" s="3">
        <v>559</v>
      </c>
      <c r="F35" s="3">
        <f t="shared" si="0"/>
        <v>624</v>
      </c>
      <c r="G35" s="203"/>
      <c r="H35" s="71" t="s">
        <v>47</v>
      </c>
    </row>
    <row r="36" spans="1:8" s="6" customFormat="1">
      <c r="A36" s="7"/>
      <c r="B36" s="3">
        <v>116605</v>
      </c>
      <c r="C36" s="4" t="s">
        <v>58</v>
      </c>
      <c r="D36" s="5" t="s">
        <v>48</v>
      </c>
      <c r="E36" s="3">
        <v>300</v>
      </c>
      <c r="F36" s="3">
        <f t="shared" si="0"/>
        <v>344</v>
      </c>
      <c r="G36" s="203"/>
      <c r="H36" s="71" t="s">
        <v>47</v>
      </c>
    </row>
    <row r="37" spans="1:8" s="6" customFormat="1">
      <c r="A37" s="7"/>
      <c r="B37" s="3">
        <v>116612</v>
      </c>
      <c r="C37" s="4" t="s">
        <v>59</v>
      </c>
      <c r="D37" s="5" t="s">
        <v>48</v>
      </c>
      <c r="E37" s="3">
        <v>537</v>
      </c>
      <c r="F37" s="3">
        <f t="shared" si="0"/>
        <v>600</v>
      </c>
      <c r="G37" s="203"/>
      <c r="H37" s="71" t="s">
        <v>47</v>
      </c>
    </row>
    <row r="38" spans="1:8" s="6" customFormat="1">
      <c r="A38" s="7"/>
      <c r="B38" s="3">
        <v>116612</v>
      </c>
      <c r="C38" s="4" t="s">
        <v>59</v>
      </c>
      <c r="D38" s="5" t="s">
        <v>48</v>
      </c>
      <c r="E38" s="3">
        <v>313</v>
      </c>
      <c r="F38" s="3">
        <f t="shared" si="0"/>
        <v>359</v>
      </c>
      <c r="G38" s="203"/>
      <c r="H38" s="71" t="s">
        <v>47</v>
      </c>
    </row>
    <row r="39" spans="1:8" s="6" customFormat="1">
      <c r="A39" s="7"/>
      <c r="B39" s="3">
        <v>118469</v>
      </c>
      <c r="C39" s="4" t="s">
        <v>60</v>
      </c>
      <c r="D39" s="5" t="s">
        <v>48</v>
      </c>
      <c r="E39" s="3">
        <v>622</v>
      </c>
      <c r="F39" s="3">
        <f t="shared" si="0"/>
        <v>692</v>
      </c>
      <c r="G39" s="203"/>
      <c r="H39" s="71" t="s">
        <v>47</v>
      </c>
    </row>
    <row r="40" spans="1:8" s="6" customFormat="1">
      <c r="A40" s="7"/>
      <c r="B40" s="3">
        <v>118469</v>
      </c>
      <c r="C40" s="4" t="s">
        <v>60</v>
      </c>
      <c r="D40" s="5" t="s">
        <v>48</v>
      </c>
      <c r="E40" s="3">
        <v>687</v>
      </c>
      <c r="F40" s="3">
        <f t="shared" si="0"/>
        <v>762</v>
      </c>
      <c r="G40" s="203"/>
      <c r="H40" s="71" t="s">
        <v>47</v>
      </c>
    </row>
    <row r="41" spans="1:8" s="6" customFormat="1">
      <c r="A41" s="7"/>
      <c r="B41" s="3">
        <v>118469</v>
      </c>
      <c r="C41" s="4" t="s">
        <v>60</v>
      </c>
      <c r="D41" s="5" t="s">
        <v>48</v>
      </c>
      <c r="E41" s="3">
        <v>344</v>
      </c>
      <c r="F41" s="3">
        <f t="shared" si="0"/>
        <v>392</v>
      </c>
      <c r="G41" s="203"/>
      <c r="H41" s="71" t="s">
        <v>47</v>
      </c>
    </row>
    <row r="42" spans="1:8" s="6" customFormat="1">
      <c r="A42" s="7"/>
      <c r="B42" s="3">
        <v>118469</v>
      </c>
      <c r="C42" s="4" t="s">
        <v>60</v>
      </c>
      <c r="D42" s="5" t="s">
        <v>48</v>
      </c>
      <c r="E42" s="3">
        <v>149</v>
      </c>
      <c r="F42" s="3">
        <f t="shared" si="0"/>
        <v>181</v>
      </c>
      <c r="G42" s="203"/>
      <c r="H42" s="71" t="s">
        <v>47</v>
      </c>
    </row>
    <row r="43" spans="1:8" s="6" customFormat="1">
      <c r="A43" s="7"/>
      <c r="B43" s="3">
        <v>118469</v>
      </c>
      <c r="C43" s="4" t="s">
        <v>60</v>
      </c>
      <c r="D43" s="5" t="s">
        <v>48</v>
      </c>
      <c r="E43" s="3">
        <v>440</v>
      </c>
      <c r="F43" s="3">
        <f t="shared" si="0"/>
        <v>496</v>
      </c>
      <c r="G43" s="203"/>
      <c r="H43" s="71" t="s">
        <v>47</v>
      </c>
    </row>
    <row r="44" spans="1:8" s="6" customFormat="1">
      <c r="A44" s="7"/>
      <c r="B44" s="3">
        <v>118469</v>
      </c>
      <c r="C44" s="4" t="s">
        <v>60</v>
      </c>
      <c r="D44" s="5" t="s">
        <v>48</v>
      </c>
      <c r="E44" s="3">
        <v>992</v>
      </c>
      <c r="F44" s="3">
        <f t="shared" si="0"/>
        <v>1092</v>
      </c>
      <c r="G44" s="203"/>
      <c r="H44" s="71" t="s">
        <v>47</v>
      </c>
    </row>
    <row r="45" spans="1:8" s="6" customFormat="1">
      <c r="A45" s="7"/>
      <c r="B45" s="3">
        <v>118480</v>
      </c>
      <c r="C45" s="4" t="s">
        <v>61</v>
      </c>
      <c r="D45" s="5" t="s">
        <v>48</v>
      </c>
      <c r="E45" s="3">
        <v>678</v>
      </c>
      <c r="F45" s="3">
        <f t="shared" si="0"/>
        <v>753</v>
      </c>
      <c r="G45" s="203"/>
      <c r="H45" s="71" t="s">
        <v>47</v>
      </c>
    </row>
    <row r="46" spans="1:8" s="6" customFormat="1">
      <c r="A46" s="7"/>
      <c r="B46" s="3">
        <v>118480</v>
      </c>
      <c r="C46" s="4" t="s">
        <v>61</v>
      </c>
      <c r="D46" s="5" t="s">
        <v>48</v>
      </c>
      <c r="E46" s="3">
        <v>500</v>
      </c>
      <c r="F46" s="3">
        <f t="shared" si="0"/>
        <v>560</v>
      </c>
      <c r="G46" s="203"/>
      <c r="H46" s="71" t="s">
        <v>47</v>
      </c>
    </row>
    <row r="47" spans="1:8" s="6" customFormat="1">
      <c r="A47" s="7"/>
      <c r="B47" s="3">
        <v>118480</v>
      </c>
      <c r="C47" s="4" t="s">
        <v>61</v>
      </c>
      <c r="D47" s="5" t="s">
        <v>48</v>
      </c>
      <c r="E47" s="3">
        <v>498</v>
      </c>
      <c r="F47" s="3">
        <f t="shared" si="0"/>
        <v>558</v>
      </c>
      <c r="G47" s="203"/>
      <c r="H47" s="71" t="s">
        <v>47</v>
      </c>
    </row>
    <row r="48" spans="1:8" s="6" customFormat="1">
      <c r="A48" s="7"/>
      <c r="B48" s="3">
        <v>118480</v>
      </c>
      <c r="C48" s="4" t="s">
        <v>61</v>
      </c>
      <c r="D48" s="5" t="s">
        <v>48</v>
      </c>
      <c r="E48" s="3">
        <v>418</v>
      </c>
      <c r="F48" s="3">
        <f t="shared" si="0"/>
        <v>472</v>
      </c>
      <c r="G48" s="203"/>
      <c r="H48" s="71" t="s">
        <v>47</v>
      </c>
    </row>
    <row r="49" spans="1:8" s="6" customFormat="1">
      <c r="A49" s="7"/>
      <c r="B49" s="3">
        <v>118480</v>
      </c>
      <c r="C49" s="4" t="s">
        <v>61</v>
      </c>
      <c r="D49" s="5" t="s">
        <v>48</v>
      </c>
      <c r="E49" s="3">
        <v>311</v>
      </c>
      <c r="F49" s="3">
        <f t="shared" si="0"/>
        <v>356</v>
      </c>
      <c r="G49" s="203"/>
      <c r="H49" s="71" t="s">
        <v>47</v>
      </c>
    </row>
    <row r="50" spans="1:8" s="6" customFormat="1">
      <c r="A50" s="7"/>
      <c r="B50" s="3">
        <v>118480</v>
      </c>
      <c r="C50" s="4" t="s">
        <v>61</v>
      </c>
      <c r="D50" s="5" t="s">
        <v>48</v>
      </c>
      <c r="E50" s="3">
        <v>758</v>
      </c>
      <c r="F50" s="3">
        <f t="shared" si="0"/>
        <v>839</v>
      </c>
      <c r="G50" s="203"/>
      <c r="H50" s="71" t="s">
        <v>47</v>
      </c>
    </row>
    <row r="51" spans="1:8" s="6" customFormat="1">
      <c r="A51" s="7"/>
      <c r="B51" s="3">
        <v>118509</v>
      </c>
      <c r="C51" s="4" t="s">
        <v>62</v>
      </c>
      <c r="D51" s="5" t="s">
        <v>48</v>
      </c>
      <c r="E51" s="3">
        <v>387</v>
      </c>
      <c r="F51" s="3">
        <f t="shared" si="0"/>
        <v>438</v>
      </c>
      <c r="G51" s="203"/>
      <c r="H51" s="71" t="s">
        <v>47</v>
      </c>
    </row>
    <row r="52" spans="1:8" s="6" customFormat="1">
      <c r="A52" s="7"/>
      <c r="B52" s="3">
        <v>118509</v>
      </c>
      <c r="C52" s="4" t="s">
        <v>62</v>
      </c>
      <c r="D52" s="5" t="s">
        <v>48</v>
      </c>
      <c r="E52" s="3">
        <v>662</v>
      </c>
      <c r="F52" s="3">
        <f t="shared" si="0"/>
        <v>735</v>
      </c>
      <c r="G52" s="203"/>
      <c r="H52" s="71" t="s">
        <v>47</v>
      </c>
    </row>
    <row r="53" spans="1:8" s="6" customFormat="1">
      <c r="A53" s="7"/>
      <c r="B53" s="3">
        <v>118509</v>
      </c>
      <c r="C53" s="4" t="s">
        <v>62</v>
      </c>
      <c r="D53" s="5" t="s">
        <v>48</v>
      </c>
      <c r="E53" s="3">
        <v>307</v>
      </c>
      <c r="F53" s="3">
        <f t="shared" si="0"/>
        <v>352</v>
      </c>
      <c r="G53" s="203"/>
      <c r="H53" s="71" t="s">
        <v>47</v>
      </c>
    </row>
    <row r="54" spans="1:8" s="6" customFormat="1">
      <c r="A54" s="7"/>
      <c r="B54" s="3">
        <v>118515</v>
      </c>
      <c r="C54" s="4" t="s">
        <v>63</v>
      </c>
      <c r="D54" s="5" t="s">
        <v>48</v>
      </c>
      <c r="E54" s="3">
        <v>739</v>
      </c>
      <c r="F54" s="3">
        <f t="shared" si="0"/>
        <v>819</v>
      </c>
      <c r="G54" s="203"/>
      <c r="H54" s="71" t="s">
        <v>47</v>
      </c>
    </row>
    <row r="55" spans="1:8" s="6" customFormat="1">
      <c r="A55" s="7"/>
      <c r="B55" s="3">
        <v>118515</v>
      </c>
      <c r="C55" s="4" t="s">
        <v>63</v>
      </c>
      <c r="D55" s="5" t="s">
        <v>48</v>
      </c>
      <c r="E55" s="3">
        <v>504</v>
      </c>
      <c r="F55" s="3">
        <f t="shared" si="0"/>
        <v>565</v>
      </c>
      <c r="G55" s="203"/>
      <c r="H55" s="71" t="s">
        <v>47</v>
      </c>
    </row>
    <row r="56" spans="1:8" s="6" customFormat="1">
      <c r="A56" s="7"/>
      <c r="B56" s="3">
        <v>118517</v>
      </c>
      <c r="C56" s="4" t="s">
        <v>65</v>
      </c>
      <c r="D56" s="5" t="s">
        <v>48</v>
      </c>
      <c r="E56" s="3">
        <v>1062</v>
      </c>
      <c r="F56" s="3">
        <f t="shared" si="0"/>
        <v>1167</v>
      </c>
      <c r="G56" s="203"/>
      <c r="H56" s="71" t="s">
        <v>47</v>
      </c>
    </row>
    <row r="57" spans="1:8" s="6" customFormat="1">
      <c r="A57" s="7"/>
      <c r="B57" s="3">
        <v>118517</v>
      </c>
      <c r="C57" s="4" t="s">
        <v>65</v>
      </c>
      <c r="D57" s="5" t="s">
        <v>48</v>
      </c>
      <c r="E57" s="3">
        <v>666</v>
      </c>
      <c r="F57" s="3">
        <f t="shared" si="0"/>
        <v>740</v>
      </c>
      <c r="G57" s="203"/>
      <c r="H57" s="71" t="s">
        <v>47</v>
      </c>
    </row>
    <row r="58" spans="1:8" s="6" customFormat="1">
      <c r="A58" s="7"/>
      <c r="B58" s="3">
        <v>118517</v>
      </c>
      <c r="C58" s="4" t="s">
        <v>65</v>
      </c>
      <c r="D58" s="5" t="s">
        <v>48</v>
      </c>
      <c r="E58" s="3">
        <v>434</v>
      </c>
      <c r="F58" s="3">
        <f t="shared" si="0"/>
        <v>489</v>
      </c>
      <c r="G58" s="203"/>
      <c r="H58" s="71" t="s">
        <v>47</v>
      </c>
    </row>
    <row r="59" spans="1:8" s="6" customFormat="1">
      <c r="A59" s="7"/>
      <c r="B59" s="3">
        <v>118518</v>
      </c>
      <c r="C59" s="4" t="s">
        <v>66</v>
      </c>
      <c r="D59" s="5" t="s">
        <v>48</v>
      </c>
      <c r="E59" s="3">
        <v>1201</v>
      </c>
      <c r="F59" s="3">
        <f t="shared" si="0"/>
        <v>1318</v>
      </c>
      <c r="G59" s="203"/>
      <c r="H59" s="71" t="s">
        <v>47</v>
      </c>
    </row>
    <row r="60" spans="1:8" s="6" customFormat="1">
      <c r="A60" s="7"/>
      <c r="B60" s="3">
        <v>118518</v>
      </c>
      <c r="C60" s="4" t="s">
        <v>66</v>
      </c>
      <c r="D60" s="5" t="s">
        <v>48</v>
      </c>
      <c r="E60" s="3">
        <v>701</v>
      </c>
      <c r="F60" s="3">
        <f t="shared" si="0"/>
        <v>778</v>
      </c>
      <c r="G60" s="203"/>
      <c r="H60" s="71" t="s">
        <v>47</v>
      </c>
    </row>
    <row r="61" spans="1:8" s="6" customFormat="1">
      <c r="A61" s="7"/>
      <c r="B61" s="3">
        <v>118518</v>
      </c>
      <c r="C61" s="4" t="s">
        <v>66</v>
      </c>
      <c r="D61" s="5" t="s">
        <v>48</v>
      </c>
      <c r="E61" s="3">
        <v>461</v>
      </c>
      <c r="F61" s="3">
        <f t="shared" si="0"/>
        <v>518</v>
      </c>
      <c r="G61" s="203"/>
      <c r="H61" s="71" t="s">
        <v>47</v>
      </c>
    </row>
    <row r="62" spans="1:8" s="6" customFormat="1" ht="95.25" customHeight="1">
      <c r="A62" s="7"/>
      <c r="B62" s="3">
        <v>118516</v>
      </c>
      <c r="C62" s="4" t="s">
        <v>64</v>
      </c>
      <c r="D62" s="5" t="s">
        <v>48</v>
      </c>
      <c r="E62" s="3">
        <v>1020</v>
      </c>
      <c r="F62" s="3">
        <f t="shared" si="0"/>
        <v>1122</v>
      </c>
      <c r="G62" s="204" t="s">
        <v>70</v>
      </c>
      <c r="H62" s="71" t="s">
        <v>47</v>
      </c>
    </row>
    <row r="63" spans="1:8" s="6" customFormat="1" ht="95.25" customHeight="1">
      <c r="A63" s="7"/>
      <c r="B63" s="3">
        <v>118516</v>
      </c>
      <c r="C63" s="4" t="s">
        <v>64</v>
      </c>
      <c r="D63" s="5" t="s">
        <v>48</v>
      </c>
      <c r="E63" s="3">
        <v>470</v>
      </c>
      <c r="F63" s="3">
        <f t="shared" si="0"/>
        <v>528</v>
      </c>
      <c r="G63" s="205"/>
      <c r="H63" s="71" t="s">
        <v>47</v>
      </c>
    </row>
    <row r="64" spans="1:8" s="6" customFormat="1" ht="95.25" customHeight="1">
      <c r="A64" s="7"/>
      <c r="B64" s="3">
        <v>118516</v>
      </c>
      <c r="C64" s="4" t="s">
        <v>64</v>
      </c>
      <c r="D64" s="5" t="s">
        <v>48</v>
      </c>
      <c r="E64" s="3">
        <v>783</v>
      </c>
      <c r="F64" s="3">
        <f t="shared" si="0"/>
        <v>866</v>
      </c>
      <c r="G64" s="206"/>
      <c r="H64" s="71" t="s">
        <v>47</v>
      </c>
    </row>
    <row r="65" spans="1:8">
      <c r="A65" s="12"/>
      <c r="B65" s="13"/>
      <c r="C65" s="12"/>
      <c r="D65" s="14" t="s">
        <v>43</v>
      </c>
      <c r="E65" s="15">
        <f>SUM(E3:E64)</f>
        <v>31424</v>
      </c>
      <c r="F65" s="15">
        <f>SUM(F3:F64)</f>
        <v>34999</v>
      </c>
      <c r="G65" s="15"/>
      <c r="H65" s="15"/>
    </row>
    <row r="66" spans="1:8">
      <c r="A66" s="198" t="s">
        <v>49</v>
      </c>
      <c r="B66" s="198"/>
      <c r="C66" s="198"/>
      <c r="D66" s="198"/>
      <c r="E66" s="198"/>
      <c r="F66" s="198"/>
      <c r="G66" s="198"/>
      <c r="H66" s="198"/>
    </row>
    <row r="67" spans="1:8" ht="31">
      <c r="A67" s="2" t="s">
        <v>39</v>
      </c>
      <c r="B67" s="8" t="s">
        <v>17</v>
      </c>
      <c r="C67" s="2" t="s">
        <v>40</v>
      </c>
      <c r="D67" s="2" t="s">
        <v>41</v>
      </c>
      <c r="E67" s="10" t="s">
        <v>44</v>
      </c>
      <c r="F67" s="10" t="s">
        <v>42</v>
      </c>
      <c r="G67" s="10" t="s">
        <v>45</v>
      </c>
      <c r="H67" s="10" t="s">
        <v>46</v>
      </c>
    </row>
    <row r="68" spans="1:8" s="6" customFormat="1" ht="87" customHeight="1">
      <c r="A68" s="7"/>
      <c r="B68" s="3">
        <v>112291</v>
      </c>
      <c r="C68" s="4" t="s">
        <v>51</v>
      </c>
      <c r="D68" s="5" t="s">
        <v>48</v>
      </c>
      <c r="E68" s="3">
        <v>1295</v>
      </c>
      <c r="F68" s="3">
        <f>ROUNDUP(E68*1.05,0)+20</f>
        <v>1380</v>
      </c>
      <c r="G68" s="195" t="s">
        <v>69</v>
      </c>
      <c r="H68" s="71" t="s">
        <v>47</v>
      </c>
    </row>
    <row r="69" spans="1:8" s="6" customFormat="1" ht="73.5" customHeight="1">
      <c r="A69" s="7"/>
      <c r="B69" s="3">
        <v>112291</v>
      </c>
      <c r="C69" s="4" t="s">
        <v>51</v>
      </c>
      <c r="D69" s="5" t="s">
        <v>48</v>
      </c>
      <c r="E69" s="3">
        <v>474</v>
      </c>
      <c r="F69" s="3">
        <f t="shared" ref="F69:F70" si="2">ROUNDUP(E69*1.05,0)+20</f>
        <v>518</v>
      </c>
      <c r="G69" s="196"/>
      <c r="H69" s="71" t="s">
        <v>47</v>
      </c>
    </row>
    <row r="70" spans="1:8" s="6" customFormat="1" ht="62.25" customHeight="1">
      <c r="A70" s="7"/>
      <c r="B70" s="3">
        <v>112291</v>
      </c>
      <c r="C70" s="4" t="s">
        <v>51</v>
      </c>
      <c r="D70" s="5" t="s">
        <v>48</v>
      </c>
      <c r="E70" s="3">
        <v>646</v>
      </c>
      <c r="F70" s="3">
        <f t="shared" si="2"/>
        <v>699</v>
      </c>
      <c r="G70" s="197"/>
      <c r="H70" s="71" t="s">
        <v>47</v>
      </c>
    </row>
    <row r="71" spans="1:8">
      <c r="A71" s="12"/>
      <c r="B71" s="13"/>
      <c r="C71" s="12"/>
      <c r="D71" s="14" t="s">
        <v>43</v>
      </c>
      <c r="E71" s="15">
        <f>SUM(E68:E70)</f>
        <v>2415</v>
      </c>
      <c r="F71" s="15">
        <f>SUM(F68:F70)</f>
        <v>2597</v>
      </c>
      <c r="G71" s="15"/>
      <c r="H71" s="15"/>
    </row>
  </sheetData>
  <mergeCells count="6">
    <mergeCell ref="G68:G70"/>
    <mergeCell ref="A1:H1"/>
    <mergeCell ref="G3:G18"/>
    <mergeCell ref="G19:G61"/>
    <mergeCell ref="G62:G64"/>
    <mergeCell ref="A66:H66"/>
  </mergeCells>
  <phoneticPr fontId="46" type="noConversion"/>
  <pageMargins left="0.7" right="0.7" top="0.75" bottom="0.75" header="0.3" footer="0.3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420C7D-CFD0-4335-84AB-C29DC5DB5A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715447-687B-4759-9309-FBCDEC500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C8FE26-BEFF-42D9-90D3-B01C44FC4537}">
  <ds:schemaRefs>
    <ds:schemaRef ds:uri="http://purl.org/dc/elements/1.1/"/>
    <ds:schemaRef ds:uri="4bf10b48-52f7-4ad4-b1e1-de514cec68e0"/>
    <ds:schemaRef ds:uri="http://www.w3.org/XML/1998/namespace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MER.QT-1.BM2</vt:lpstr>
      <vt:lpstr>STS UCL Garments Thermacryl</vt:lpstr>
      <vt:lpstr>STS Universal CL Tees</vt:lpstr>
      <vt:lpstr>Care Refernce</vt:lpstr>
      <vt:lpstr>Size Tables</vt:lpstr>
      <vt:lpstr>LAYOUT 20.7</vt:lpstr>
      <vt:lpstr>Categories</vt:lpstr>
      <vt:lpstr>'Care Refernce'!ExternalData_1</vt:lpstr>
      <vt:lpstr>'LAYOUT 20.7'!Print_Area</vt:lpstr>
      <vt:lpstr>'MER.QT-1.BM2'!Print_Area</vt:lpstr>
      <vt:lpstr>'STS UCL Garments Thermacryl'!Print_Area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2024-03-19T03:12:53Z</cp:lastPrinted>
  <dcterms:created xsi:type="dcterms:W3CDTF">2020-11-11T02:21:38Z</dcterms:created>
  <dcterms:modified xsi:type="dcterms:W3CDTF">2025-03-21T10:53:18Z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