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2-STYLE-FILE/TECH PACKS/BTS/PHOTOSHOOT/UA SUGGESTED AFTER PHOTOSHOOT/"/>
    </mc:Choice>
  </mc:AlternateContent>
  <xr:revisionPtr revIDLastSave="12" documentId="13_ncr:1_{027AB415-005A-4480-89E0-FEBA8E8C441A}" xr6:coauthVersionLast="47" xr6:coauthVersionMax="47" xr10:uidLastSave="{5C42483C-8D97-4A6E-85D7-700D90114CBE}"/>
  <bookViews>
    <workbookView xWindow="-110" yWindow="-110" windowWidth="19420" windowHeight="10300" activeTab="2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COMMENTS!$A$1:$J$33</definedName>
    <definedName name="_xlnm.Print_Area" localSheetId="2">GRADING!$A$1:$L$38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I35" i="3"/>
  <c r="K35" i="3" s="1"/>
  <c r="G35" i="3"/>
  <c r="F35" i="3" s="1"/>
  <c r="J28" i="3"/>
  <c r="I28" i="3"/>
  <c r="K28" i="3" s="1"/>
  <c r="G28" i="3"/>
  <c r="F28" i="3" s="1"/>
  <c r="J29" i="3"/>
  <c r="I29" i="3"/>
  <c r="K29" i="3" s="1"/>
  <c r="G29" i="3"/>
  <c r="F29" i="3" s="1"/>
  <c r="H34" i="1"/>
  <c r="F25" i="3"/>
  <c r="G22" i="3"/>
  <c r="F22" i="3"/>
  <c r="E4" i="5"/>
  <c r="C3" i="5"/>
  <c r="C2" i="5"/>
  <c r="C1" i="5"/>
  <c r="J34" i="3"/>
  <c r="I34" i="3"/>
  <c r="K34" i="3" s="1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 s="1"/>
  <c r="J31" i="3"/>
  <c r="G31" i="3"/>
  <c r="F31" i="3"/>
  <c r="G4" i="3"/>
  <c r="I30" i="3"/>
  <c r="K30" i="3" s="1"/>
  <c r="J30" i="3"/>
  <c r="G30" i="3"/>
  <c r="F30" i="3" s="1"/>
  <c r="I25" i="3"/>
  <c r="K25" i="3" s="1"/>
  <c r="J25" i="3"/>
  <c r="G25" i="3"/>
  <c r="I24" i="3"/>
  <c r="K24" i="3" s="1"/>
  <c r="J24" i="3"/>
  <c r="I23" i="3"/>
  <c r="K23" i="3"/>
  <c r="J23" i="3"/>
  <c r="G23" i="3"/>
  <c r="F23" i="3" s="1"/>
  <c r="I22" i="3"/>
  <c r="K22" i="3"/>
  <c r="J22" i="3"/>
  <c r="G21" i="3"/>
  <c r="F21" i="3" s="1"/>
  <c r="I21" i="3"/>
  <c r="K21" i="3" s="1"/>
  <c r="J21" i="3"/>
  <c r="I20" i="3"/>
  <c r="K20" i="3"/>
  <c r="J20" i="3"/>
  <c r="G20" i="3"/>
  <c r="F20" i="3" s="1"/>
  <c r="I18" i="3"/>
  <c r="K18" i="3" s="1"/>
  <c r="J18" i="3"/>
  <c r="G18" i="3"/>
  <c r="F18" i="3" s="1"/>
  <c r="I11" i="3"/>
  <c r="K11" i="3"/>
  <c r="J11" i="3"/>
  <c r="G11" i="3"/>
  <c r="F11" i="3" s="1"/>
  <c r="I16" i="3"/>
  <c r="K16" i="3" s="1"/>
  <c r="J16" i="3"/>
  <c r="G16" i="3"/>
  <c r="F16" i="3"/>
  <c r="I19" i="3"/>
  <c r="K19" i="3" s="1"/>
  <c r="J19" i="3"/>
  <c r="G19" i="3"/>
  <c r="F19" i="3"/>
  <c r="G15" i="3"/>
  <c r="F15" i="3" s="1"/>
  <c r="I15" i="3"/>
  <c r="K15" i="3" s="1"/>
  <c r="J15" i="3"/>
  <c r="G13" i="3"/>
  <c r="F13" i="3"/>
  <c r="I13" i="3"/>
  <c r="K13" i="3"/>
  <c r="J13" i="3"/>
  <c r="I17" i="3"/>
  <c r="K17" i="3" s="1"/>
  <c r="G14" i="3"/>
  <c r="F14" i="3" s="1"/>
  <c r="K14" i="3"/>
  <c r="J14" i="3"/>
  <c r="I14" i="3"/>
  <c r="I12" i="3"/>
  <c r="K12" i="3" s="1"/>
  <c r="J12" i="3"/>
  <c r="G12" i="3"/>
  <c r="F12" i="3" s="1"/>
  <c r="G10" i="3"/>
  <c r="F10" i="3" s="1"/>
  <c r="I10" i="3"/>
  <c r="K10" i="3" s="1"/>
  <c r="J10" i="3"/>
  <c r="G26" i="3"/>
  <c r="F26" i="3" s="1"/>
  <c r="I26" i="3"/>
  <c r="K26" i="3" s="1"/>
  <c r="J26" i="3"/>
  <c r="G24" i="3"/>
  <c r="F24" i="3" s="1"/>
  <c r="G17" i="3"/>
  <c r="F17" i="3" s="1"/>
  <c r="G27" i="3"/>
  <c r="F27" i="3" s="1"/>
  <c r="G9" i="3"/>
  <c r="F9" i="3" s="1"/>
  <c r="J17" i="3"/>
  <c r="J27" i="3"/>
  <c r="I27" i="3"/>
  <c r="K27" i="3" s="1"/>
  <c r="J9" i="3"/>
  <c r="I9" i="3"/>
  <c r="K9" i="3" s="1"/>
</calcChain>
</file>

<file path=xl/sharedStrings.xml><?xml version="1.0" encoding="utf-8"?>
<sst xmlns="http://schemas.openxmlformats.org/spreadsheetml/2006/main" count="176" uniqueCount="111">
  <si>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</si>
  <si>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</si>
  <si>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</si>
  <si>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</si>
  <si>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</si>
  <si>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</si>
  <si>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</si>
  <si>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</si>
  <si>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</si>
  <si>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</si>
  <si>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</si>
  <si>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</si>
  <si>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</si>
  <si>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</si>
  <si>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</si>
  <si>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</si>
  <si>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</si>
  <si>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</si>
  <si>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</si>
  <si>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</si>
  <si>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</si>
  <si>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</si>
  <si>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</si>
  <si>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</si>
  <si>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</si>
  <si>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</si>
  <si>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</si>
  <si>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</si>
  <si>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</si>
  <si>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</si>
  <si>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</si>
  <si>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</si>
  <si>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</si>
  <si>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</si>
  <si>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</si>
  <si>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</si>
  <si>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</si>
  <si>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</si>
  <si>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</si>
  <si>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</si>
  <si>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</si>
  <si>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</si>
  <si>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</si>
  <si>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</si>
  <si>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</si>
  <si>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</si>
  <si>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</si>
  <si>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</si>
  <si>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</si>
  <si>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</si>
  <si>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</si>
  <si>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</si>
  <si>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</si>
  <si>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</si>
  <si>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</si>
  <si>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</si>
  <si>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</si>
  <si>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</si>
  <si>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</si>
  <si>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</si>
  <si>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</si>
  <si>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</si>
  <si>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</si>
  <si>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</si>
  <si>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</si>
  <si>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</si>
  <si>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</si>
  <si>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</si>
  <si>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</si>
  <si>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</si>
  <si>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</si>
  <si>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</si>
  <si>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XS</t>
  </si>
  <si>
    <t>STUSSY EST PRINTED ZIP HOOD</t>
  </si>
  <si>
    <t>COMMENTS:  PROCEED TO 2ND. WITH CHANGES</t>
  </si>
  <si>
    <t>DATE: 12/17/2024</t>
  </si>
  <si>
    <t>COMMENTS 12/17/2024 :</t>
  </si>
  <si>
    <t>PROCEED TO 2ND. PROTO SAMPLE WITH CHANGES.</t>
  </si>
  <si>
    <t>FIX HOOD SHAPE</t>
  </si>
  <si>
    <t>FA25</t>
  </si>
  <si>
    <t>***REVISED POM***FOLLOW NEW MEASURMENT</t>
  </si>
  <si>
    <t>SCREEN PLACEMENT FROM TOP EDGE OF POCKET AT CENTER FRONT</t>
  </si>
  <si>
    <t>FOLLOW REVISED POMS ON COLUMN "H"</t>
  </si>
  <si>
    <t>REVISED POMS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</si>
  <si>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</si>
  <si>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</si>
  <si>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</si>
  <si>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</si>
  <si>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</si>
  <si>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</si>
  <si>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</si>
  <si>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</si>
  <si>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</si>
  <si>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</si>
  <si>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</si>
  <si>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</si>
  <si>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</si>
  <si>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</si>
  <si>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</si>
  <si>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</si>
  <si>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</si>
  <si>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</si>
  <si>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</si>
  <si>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</si>
  <si>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</si>
  <si>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</si>
  <si>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</si>
  <si>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</si>
  <si>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</si>
  <si>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>ĐỊNH VỊ HÌNH IN TỪ ĐƯỜNG MAY CỔ</t>
  </si>
  <si>
    <t xml:space="preserve">ĐỊNH VỊ HÌNH IN TỪ MÉP TRÊN CỦA TÚI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</si>
</sst>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25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8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/>
    <xf numFmtId="0" fontId="11" fillId="2" borderId="11" xfId="0" applyFont="1" applyFill="1" applyBorder="1" applyAlignment="1">
      <alignment horizontal="left"/>
    </xf>
    <xf numFmtId="0" fontId="5" fillId="0" borderId="20" xfId="0" applyFont="1" applyBorder="1"/>
    <xf numFmtId="0" fontId="5" fillId="0" borderId="23" xfId="0" applyFont="1" applyBorder="1"/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39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/>
    <xf numFmtId="0" fontId="5" fillId="0" borderId="21" xfId="0" applyFont="1" applyBorder="1"/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2" borderId="12" xfId="0" applyFont="1" applyFill="1" applyBorder="1" applyAlignment="1">
      <alignment horizontal="left" wrapText="1"/>
    </xf>
    <xf numFmtId="0" fontId="11" fillId="2" borderId="13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24077</xdr:colOff>
      <xdr:row>6</xdr:row>
      <xdr:rowOff>11176</xdr:rowOff>
    </xdr:from>
    <xdr:to>
      <xdr:col>2</xdr:col>
      <xdr:colOff>1659837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11911" y="2710914"/>
          <a:ext cx="5087903" cy="3815927"/>
        </a:xfrm>
        <a:prstGeom prst="rect">
          <a:avLst/>
        </a:prstGeom>
      </xdr:spPr>
    </xdr:pic>
    <xdr:clientData/>
  </xdr:twoCellAnchor>
  <xdr:twoCellAnchor editAs="oneCell">
    <xdr:from>
      <xdr:col>2</xdr:col>
      <xdr:colOff>1645133</xdr:colOff>
      <xdr:row>5</xdr:row>
      <xdr:rowOff>497025</xdr:rowOff>
    </xdr:from>
    <xdr:to>
      <xdr:col>4</xdr:col>
      <xdr:colOff>664881</xdr:colOff>
      <xdr:row>23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187870" y="2700788"/>
          <a:ext cx="5099442" cy="3824581"/>
        </a:xfrm>
        <a:prstGeom prst="rect">
          <a:avLst/>
        </a:prstGeom>
      </xdr:spPr>
    </xdr:pic>
    <xdr:clientData/>
  </xdr:twoCellAnchor>
  <xdr:twoCellAnchor editAs="oneCell">
    <xdr:from>
      <xdr:col>4</xdr:col>
      <xdr:colOff>642015</xdr:colOff>
      <xdr:row>5</xdr:row>
      <xdr:rowOff>469479</xdr:rowOff>
    </xdr:from>
    <xdr:to>
      <xdr:col>7</xdr:col>
      <xdr:colOff>472468</xdr:colOff>
      <xdr:row>23</xdr:row>
      <xdr:rowOff>222250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988523" y="2674304"/>
          <a:ext cx="5107938" cy="3830953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AC3135E-4084-F0BA-52FB-884A8261846E}"/>
            </a:ext>
          </a:extLst>
        </xdr:cNvPr>
        <xdr:cNvCxnSpPr>
          <a:stCxn id="8" idx="1"/>
        </xdr:cNvCxnSpPr>
      </xdr:nvCxnSpPr>
      <xdr:spPr>
        <a:xfrm flipH="1" flipV="1">
          <a:off x="15265400" y="8953500"/>
          <a:ext cx="34036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1227667</xdr:colOff>
      <xdr:row>7</xdr:row>
      <xdr:rowOff>169333</xdr:rowOff>
    </xdr:from>
    <xdr:to>
      <xdr:col>6</xdr:col>
      <xdr:colOff>359833</xdr:colOff>
      <xdr:row>11</xdr:row>
      <xdr:rowOff>80433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429750" y="2688166"/>
          <a:ext cx="730250" cy="101176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1153584</xdr:colOff>
      <xdr:row>5</xdr:row>
      <xdr:rowOff>52918</xdr:rowOff>
    </xdr:from>
    <xdr:to>
      <xdr:col>8</xdr:col>
      <xdr:colOff>165638</xdr:colOff>
      <xdr:row>26</xdr:row>
      <xdr:rowOff>35786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348544-975E-CD8D-BA5E-79BE4F6FC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9084" y="1619251"/>
          <a:ext cx="3848637" cy="6163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45"/>
  <sheetViews>
    <sheetView zoomScale="40" zoomScaleNormal="40" zoomScaleSheetLayoutView="62" workbookViewId="0">
      <pane xSplit="10" ySplit="5" topLeftCell="K19" activePane="bottomRight" state="frozen"/>
      <selection activeCell="C5" sqref="C5"/>
      <selection pane="topRight" activeCell="C5" sqref="C5"/>
      <selection pane="bottomLeft" activeCell="C5" sqref="C5"/>
      <selection pane="bottomRight" activeCell="D34" sqref="D34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1.90625" customWidth="1"/>
    <col min="4" max="4" width="71.9062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9" width="19.1796875" style="10" customWidth="1"/>
    <col min="10" max="10" width="69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48" t="s">
        <v>9</v>
      </c>
      <c r="B1" s="148"/>
      <c r="C1" s="71">
        <v>118597</v>
      </c>
      <c r="D1" s="140"/>
      <c r="F1" s="146"/>
      <c r="G1" s="146"/>
      <c r="H1" s="146"/>
      <c r="I1" s="14"/>
      <c r="J1" s="25"/>
    </row>
    <row r="2" spans="1:24" ht="24.75" customHeight="1" thickBot="1" x14ac:dyDescent="1.05">
      <c r="A2" s="148" t="s">
        <v>10</v>
      </c>
      <c r="B2" s="148"/>
      <c r="C2" s="44" t="s">
        <v>73</v>
      </c>
      <c r="D2" s="141"/>
      <c r="F2" s="147"/>
      <c r="G2" s="147"/>
      <c r="H2" s="147"/>
      <c r="I2" s="14"/>
      <c r="J2" s="26"/>
    </row>
    <row r="3" spans="1:24" ht="24.75" customHeight="1" thickBot="1" x14ac:dyDescent="1.05">
      <c r="A3" s="152" t="s">
        <v>29</v>
      </c>
      <c r="B3" s="153"/>
      <c r="C3" s="29" t="s">
        <v>44</v>
      </c>
      <c r="D3" s="142"/>
      <c r="F3" s="23"/>
      <c r="G3" s="14"/>
      <c r="H3" s="14"/>
      <c r="I3" s="14"/>
      <c r="J3" s="26"/>
    </row>
    <row r="4" spans="1:24" ht="22.75" customHeight="1" thickBot="1" x14ac:dyDescent="0.55000000000000004">
      <c r="A4" s="148" t="s">
        <v>36</v>
      </c>
      <c r="B4" s="148"/>
      <c r="C4" s="27" t="s">
        <v>79</v>
      </c>
      <c r="D4" s="86"/>
      <c r="F4" s="24" t="s">
        <v>75</v>
      </c>
      <c r="H4" s="13"/>
      <c r="J4" s="26"/>
    </row>
    <row r="5" spans="1:24" ht="22.75" customHeight="1" thickBot="1" x14ac:dyDescent="0.55000000000000004">
      <c r="A5" s="151" t="s">
        <v>11</v>
      </c>
      <c r="B5" s="151"/>
      <c r="C5" s="15" t="s">
        <v>13</v>
      </c>
      <c r="D5" s="59"/>
      <c r="H5" s="13"/>
      <c r="J5" s="26"/>
    </row>
    <row r="6" spans="1:24" ht="24.75" customHeight="1" thickBot="1" x14ac:dyDescent="1.05">
      <c r="A6" s="149" t="s">
        <v>8</v>
      </c>
      <c r="B6" s="150"/>
      <c r="C6" s="46"/>
      <c r="D6" s="142"/>
      <c r="F6" s="23"/>
      <c r="G6" s="14"/>
      <c r="H6" s="14"/>
      <c r="I6" s="14"/>
      <c r="J6" s="26"/>
    </row>
    <row r="7" spans="1:24" ht="39.75" customHeight="1" thickBot="1" x14ac:dyDescent="0.55000000000000004">
      <c r="A7" s="47"/>
      <c r="B7" s="155" t="s">
        <v>4</v>
      </c>
      <c r="C7" s="156"/>
      <c r="D7" s="120"/>
      <c r="E7" s="51"/>
      <c r="F7" s="55" t="s">
        <v>12</v>
      </c>
      <c r="G7" s="53" t="s">
        <v>71</v>
      </c>
      <c r="H7" s="30"/>
      <c r="I7" s="126" t="s">
        <v>83</v>
      </c>
      <c r="J7" s="48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49" t="s">
        <v>5</v>
      </c>
      <c r="B8" s="157" t="s">
        <v>57</v>
      </c>
      <c r="C8" s="158"/>
      <c r="D8" s="121"/>
      <c r="E8" s="52" t="s">
        <v>18</v>
      </c>
      <c r="F8" s="56" t="s">
        <v>13</v>
      </c>
      <c r="G8" s="54">
        <v>45643</v>
      </c>
      <c r="H8" s="50" t="s">
        <v>35</v>
      </c>
      <c r="I8" s="127">
        <v>45656</v>
      </c>
      <c r="J8" s="57" t="s">
        <v>74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59" customFormat="1" ht="25" customHeight="1" x14ac:dyDescent="0.5">
      <c r="A9" s="103">
        <v>1</v>
      </c>
      <c r="B9" s="159" t="s">
        <v>30</v>
      </c>
      <c r="C9" s="160"/>
      <c r="D9" s="122" t="s">
        <v>84</v>
      </c>
      <c r="E9" s="104">
        <v>0.25</v>
      </c>
      <c r="F9" s="101">
        <v>7.5</v>
      </c>
      <c r="G9" s="105">
        <v>8</v>
      </c>
      <c r="H9" s="106">
        <f t="shared" ref="H9" si="0">G9-F9</f>
        <v>0.5</v>
      </c>
      <c r="I9" s="105"/>
      <c r="J9" s="107" t="s">
        <v>46</v>
      </c>
      <c r="K9" s="5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59" customFormat="1" ht="25" customHeight="1" x14ac:dyDescent="0.5">
      <c r="A10" s="93">
        <v>2</v>
      </c>
      <c r="B10" s="144" t="s">
        <v>40</v>
      </c>
      <c r="C10" s="145"/>
      <c r="D10" s="118" t="s">
        <v>85</v>
      </c>
      <c r="E10" s="94">
        <v>0.75</v>
      </c>
      <c r="F10" s="95">
        <v>26</v>
      </c>
      <c r="G10" s="96">
        <v>26.5</v>
      </c>
      <c r="H10" s="97">
        <f t="shared" ref="H10" si="1">G10-F10</f>
        <v>0.5</v>
      </c>
      <c r="I10" s="96"/>
      <c r="J10" s="98" t="s">
        <v>46</v>
      </c>
      <c r="K10" s="5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59" customFormat="1" ht="25" customHeight="1" x14ac:dyDescent="0.5">
      <c r="A11" s="45">
        <v>3</v>
      </c>
      <c r="B11" s="162" t="s">
        <v>31</v>
      </c>
      <c r="C11" s="163"/>
      <c r="D11" s="124" t="s">
        <v>86</v>
      </c>
      <c r="E11" s="60">
        <v>0.75</v>
      </c>
      <c r="F11" s="80">
        <v>27</v>
      </c>
      <c r="G11" s="61">
        <v>27</v>
      </c>
      <c r="H11" s="62">
        <f t="shared" ref="H11" si="2">G11-F11</f>
        <v>0</v>
      </c>
      <c r="I11" s="128"/>
      <c r="J11" s="63"/>
      <c r="K11" s="5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59" customFormat="1" ht="25" customHeight="1" x14ac:dyDescent="0.5">
      <c r="A12" s="93">
        <v>4</v>
      </c>
      <c r="B12" s="100" t="s">
        <v>62</v>
      </c>
      <c r="C12" s="100"/>
      <c r="D12" s="100" t="s">
        <v>87</v>
      </c>
      <c r="E12" s="94">
        <v>0.75</v>
      </c>
      <c r="F12" s="95">
        <v>20</v>
      </c>
      <c r="G12" s="96">
        <v>19.5</v>
      </c>
      <c r="H12" s="97">
        <f t="shared" ref="H12:H18" si="3">G12-F12</f>
        <v>-0.5</v>
      </c>
      <c r="I12" s="96"/>
      <c r="J12" s="98" t="s">
        <v>46</v>
      </c>
      <c r="K12" s="5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9" customFormat="1" ht="25" customHeight="1" x14ac:dyDescent="0.5">
      <c r="A13" s="93">
        <v>5</v>
      </c>
      <c r="B13" s="100" t="s">
        <v>14</v>
      </c>
      <c r="C13" s="100"/>
      <c r="D13" s="100" t="s">
        <v>88</v>
      </c>
      <c r="E13" s="94">
        <v>0.75</v>
      </c>
      <c r="F13" s="101">
        <v>26</v>
      </c>
      <c r="G13" s="96">
        <v>27</v>
      </c>
      <c r="H13" s="97">
        <f t="shared" si="3"/>
        <v>1</v>
      </c>
      <c r="I13" s="96"/>
      <c r="J13" s="98" t="s">
        <v>46</v>
      </c>
      <c r="K13" s="5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9" customFormat="1" ht="25" customHeight="1" x14ac:dyDescent="0.5">
      <c r="A14" s="93">
        <v>6</v>
      </c>
      <c r="B14" s="100" t="s">
        <v>38</v>
      </c>
      <c r="C14" s="100"/>
      <c r="D14" s="100" t="s">
        <v>89</v>
      </c>
      <c r="E14" s="94">
        <v>0.375</v>
      </c>
      <c r="F14" s="95">
        <v>11.5</v>
      </c>
      <c r="G14" s="96">
        <v>12</v>
      </c>
      <c r="H14" s="97">
        <f t="shared" si="3"/>
        <v>0.5</v>
      </c>
      <c r="I14" s="96"/>
      <c r="J14" s="98" t="s">
        <v>46</v>
      </c>
      <c r="K14" s="5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59" customFormat="1" ht="25" customHeight="1" x14ac:dyDescent="0.5">
      <c r="A15" s="93">
        <v>7</v>
      </c>
      <c r="B15" s="143" t="s">
        <v>45</v>
      </c>
      <c r="C15" s="143"/>
      <c r="D15" s="117" t="s">
        <v>90</v>
      </c>
      <c r="E15" s="94">
        <v>0.375</v>
      </c>
      <c r="F15" s="95">
        <v>11.75</v>
      </c>
      <c r="G15" s="96">
        <v>12</v>
      </c>
      <c r="H15" s="97">
        <f t="shared" si="3"/>
        <v>0.25</v>
      </c>
      <c r="I15" s="96"/>
      <c r="J15" s="98" t="s">
        <v>46</v>
      </c>
      <c r="K15" s="5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59" customFormat="1" ht="25" customHeight="1" x14ac:dyDescent="0.5">
      <c r="A16" s="93">
        <v>8</v>
      </c>
      <c r="B16" s="100" t="s">
        <v>17</v>
      </c>
      <c r="C16" s="100"/>
      <c r="D16" s="100" t="s">
        <v>91</v>
      </c>
      <c r="E16" s="94">
        <v>0.75</v>
      </c>
      <c r="F16" s="95">
        <v>20.5</v>
      </c>
      <c r="G16" s="96">
        <v>22.75</v>
      </c>
      <c r="H16" s="97">
        <f t="shared" si="3"/>
        <v>2.25</v>
      </c>
      <c r="I16" s="96"/>
      <c r="J16" s="98" t="s">
        <v>46</v>
      </c>
      <c r="K16" s="5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59" customFormat="1" ht="25" customHeight="1" x14ac:dyDescent="0.5">
      <c r="A17" s="93">
        <v>9</v>
      </c>
      <c r="B17" s="161" t="s">
        <v>47</v>
      </c>
      <c r="C17" s="161"/>
      <c r="D17" s="123" t="s">
        <v>92</v>
      </c>
      <c r="E17" s="94">
        <v>0.25</v>
      </c>
      <c r="F17" s="95">
        <v>3.5</v>
      </c>
      <c r="G17" s="96">
        <v>3.25</v>
      </c>
      <c r="H17" s="97">
        <f t="shared" si="3"/>
        <v>-0.25</v>
      </c>
      <c r="I17" s="96"/>
      <c r="J17" s="98" t="s">
        <v>46</v>
      </c>
      <c r="K17" s="5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59" customFormat="1" ht="25" customHeight="1" x14ac:dyDescent="0.5">
      <c r="A18" s="45">
        <v>10</v>
      </c>
      <c r="B18" s="154" t="s">
        <v>48</v>
      </c>
      <c r="C18" s="154"/>
      <c r="D18" s="119" t="s">
        <v>93</v>
      </c>
      <c r="E18" s="60">
        <v>0.125</v>
      </c>
      <c r="F18" s="80">
        <v>3</v>
      </c>
      <c r="G18" s="61">
        <v>3</v>
      </c>
      <c r="H18" s="62">
        <f t="shared" si="3"/>
        <v>0</v>
      </c>
      <c r="I18" s="128"/>
      <c r="J18" s="63"/>
      <c r="K18" s="5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59" customFormat="1" ht="25" customHeight="1" x14ac:dyDescent="0.5">
      <c r="A19" s="45">
        <v>11</v>
      </c>
      <c r="B19" s="164" t="s">
        <v>49</v>
      </c>
      <c r="C19" s="164"/>
      <c r="D19" s="125" t="s">
        <v>94</v>
      </c>
      <c r="E19" s="60">
        <v>0.125</v>
      </c>
      <c r="F19" s="74">
        <v>3</v>
      </c>
      <c r="G19" s="61">
        <v>3</v>
      </c>
      <c r="H19" s="62">
        <f t="shared" ref="H19" si="4">G19-F19</f>
        <v>0</v>
      </c>
      <c r="I19" s="128"/>
      <c r="J19" s="10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59" customFormat="1" ht="25" customHeight="1" x14ac:dyDescent="0.5">
      <c r="A20" s="93">
        <v>12</v>
      </c>
      <c r="B20" s="100" t="s">
        <v>50</v>
      </c>
      <c r="C20" s="100"/>
      <c r="D20" s="100" t="s">
        <v>95</v>
      </c>
      <c r="E20" s="94">
        <v>0.25</v>
      </c>
      <c r="F20" s="95">
        <v>15.75</v>
      </c>
      <c r="G20" s="96">
        <v>16.5</v>
      </c>
      <c r="H20" s="97">
        <f>G20-F20</f>
        <v>0.75</v>
      </c>
      <c r="I20" s="96"/>
      <c r="J20" s="98" t="s">
        <v>46</v>
      </c>
      <c r="K20" s="5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59" customFormat="1" ht="25" customHeight="1" x14ac:dyDescent="0.5">
      <c r="A21" s="93">
        <v>13</v>
      </c>
      <c r="B21" s="161" t="s">
        <v>51</v>
      </c>
      <c r="C21" s="161"/>
      <c r="D21" s="123" t="s">
        <v>96</v>
      </c>
      <c r="E21" s="94">
        <v>0.25</v>
      </c>
      <c r="F21" s="95">
        <v>11</v>
      </c>
      <c r="G21" s="96">
        <v>10.75</v>
      </c>
      <c r="H21" s="97">
        <f>G21-F21</f>
        <v>-0.25</v>
      </c>
      <c r="I21" s="96"/>
      <c r="J21" s="98" t="s">
        <v>46</v>
      </c>
      <c r="K21" s="5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59" customFormat="1" ht="25" customHeight="1" x14ac:dyDescent="0.5">
      <c r="A22" s="93">
        <v>14</v>
      </c>
      <c r="B22" s="161" t="s">
        <v>52</v>
      </c>
      <c r="C22" s="161"/>
      <c r="D22" s="123" t="s">
        <v>97</v>
      </c>
      <c r="E22" s="94">
        <v>0.375</v>
      </c>
      <c r="F22" s="95">
        <v>10.5</v>
      </c>
      <c r="G22" s="96">
        <v>11</v>
      </c>
      <c r="H22" s="97">
        <f t="shared" ref="H22" si="5">G22-F22</f>
        <v>0.5</v>
      </c>
      <c r="I22" s="96"/>
      <c r="J22" s="98" t="s">
        <v>46</v>
      </c>
      <c r="K22" s="5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59" customFormat="1" ht="25" customHeight="1" x14ac:dyDescent="0.5">
      <c r="A23" s="93">
        <v>15</v>
      </c>
      <c r="B23" s="143" t="s">
        <v>53</v>
      </c>
      <c r="C23" s="143"/>
      <c r="D23" s="117" t="s">
        <v>98</v>
      </c>
      <c r="E23" s="94">
        <v>0.375</v>
      </c>
      <c r="F23" s="95">
        <v>12</v>
      </c>
      <c r="G23" s="96">
        <v>12.5</v>
      </c>
      <c r="H23" s="97">
        <f t="shared" ref="H23:H25" si="6">G23-F23</f>
        <v>0.5</v>
      </c>
      <c r="I23" s="96"/>
      <c r="J23" s="99" t="s">
        <v>46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59" customFormat="1" ht="25" customHeight="1" x14ac:dyDescent="0.5">
      <c r="A24" s="93">
        <v>16</v>
      </c>
      <c r="B24" s="143" t="s">
        <v>54</v>
      </c>
      <c r="C24" s="143"/>
      <c r="D24" s="117" t="s">
        <v>99</v>
      </c>
      <c r="E24" s="94">
        <v>0.25</v>
      </c>
      <c r="F24" s="95">
        <v>9.5</v>
      </c>
      <c r="G24" s="96">
        <v>9.625</v>
      </c>
      <c r="H24" s="97">
        <f t="shared" si="6"/>
        <v>0.125</v>
      </c>
      <c r="I24" s="96"/>
      <c r="J24" s="99" t="s">
        <v>46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59" customFormat="1" ht="25" customHeight="1" x14ac:dyDescent="0.5">
      <c r="A25" s="93">
        <v>17</v>
      </c>
      <c r="B25" s="100" t="s">
        <v>55</v>
      </c>
      <c r="C25" s="100"/>
      <c r="D25" s="100" t="s">
        <v>100</v>
      </c>
      <c r="E25" s="94">
        <v>0.25</v>
      </c>
      <c r="F25" s="95">
        <v>6.25</v>
      </c>
      <c r="G25" s="96">
        <v>6.5</v>
      </c>
      <c r="H25" s="97">
        <f t="shared" si="6"/>
        <v>0.25</v>
      </c>
      <c r="I25" s="96"/>
      <c r="J25" s="98" t="s">
        <v>46</v>
      </c>
      <c r="K25" s="5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59" customFormat="1" ht="25" customHeight="1" x14ac:dyDescent="0.5">
      <c r="A26" s="93">
        <v>18</v>
      </c>
      <c r="B26" s="144" t="s">
        <v>15</v>
      </c>
      <c r="C26" s="145"/>
      <c r="D26" s="118" t="s">
        <v>101</v>
      </c>
      <c r="E26" s="94">
        <v>0.125</v>
      </c>
      <c r="F26" s="95">
        <v>3.75</v>
      </c>
      <c r="G26" s="96">
        <v>3.5</v>
      </c>
      <c r="H26" s="97">
        <f>G26-F26</f>
        <v>-0.25</v>
      </c>
      <c r="I26" s="96"/>
      <c r="J26" s="98" t="s">
        <v>46</v>
      </c>
      <c r="K26" s="5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59" customFormat="1" ht="25" customHeight="1" x14ac:dyDescent="0.5">
      <c r="A27" s="93">
        <v>19</v>
      </c>
      <c r="B27" s="144" t="s">
        <v>16</v>
      </c>
      <c r="C27" s="145"/>
      <c r="D27" s="118" t="s">
        <v>102</v>
      </c>
      <c r="E27" s="94">
        <v>0.125</v>
      </c>
      <c r="F27" s="95">
        <v>0.5</v>
      </c>
      <c r="G27" s="96">
        <v>0</v>
      </c>
      <c r="H27" s="97">
        <f>G27-F27</f>
        <v>-0.5</v>
      </c>
      <c r="I27" s="96"/>
      <c r="J27" s="116" t="s">
        <v>46</v>
      </c>
      <c r="K27" s="5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59" customFormat="1" ht="25" customHeight="1" x14ac:dyDescent="0.5">
      <c r="A28" s="93">
        <v>22</v>
      </c>
      <c r="B28" s="143" t="s">
        <v>58</v>
      </c>
      <c r="C28" s="143"/>
      <c r="D28" s="117" t="s">
        <v>103</v>
      </c>
      <c r="E28" s="94">
        <v>0.25</v>
      </c>
      <c r="F28" s="95">
        <v>9.75</v>
      </c>
      <c r="G28" s="96">
        <v>9.75</v>
      </c>
      <c r="H28" s="97">
        <f t="shared" ref="H28" si="7">G28-F28</f>
        <v>0</v>
      </c>
      <c r="I28" s="95">
        <v>9.5</v>
      </c>
      <c r="J28" s="98" t="s">
        <v>80</v>
      </c>
      <c r="K28" s="5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59" customFormat="1" ht="25" customHeight="1" x14ac:dyDescent="0.5">
      <c r="A29" s="93">
        <v>23</v>
      </c>
      <c r="B29" s="143" t="s">
        <v>60</v>
      </c>
      <c r="C29" s="143"/>
      <c r="D29" s="117" t="s">
        <v>104</v>
      </c>
      <c r="E29" s="94">
        <v>0.25</v>
      </c>
      <c r="F29" s="95">
        <v>7</v>
      </c>
      <c r="G29" s="96">
        <v>7</v>
      </c>
      <c r="H29" s="97">
        <f t="shared" ref="H29" si="8">G29-F29</f>
        <v>0</v>
      </c>
      <c r="I29" s="95">
        <v>7.25</v>
      </c>
      <c r="J29" s="98" t="s">
        <v>80</v>
      </c>
      <c r="K29" s="5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59" customFormat="1" ht="25" customHeight="1" x14ac:dyDescent="0.5">
      <c r="A30" s="93">
        <v>24</v>
      </c>
      <c r="B30" s="143" t="s">
        <v>59</v>
      </c>
      <c r="C30" s="143"/>
      <c r="D30" s="117" t="s">
        <v>105</v>
      </c>
      <c r="E30" s="94">
        <v>0.25</v>
      </c>
      <c r="F30" s="95">
        <v>5</v>
      </c>
      <c r="G30" s="96">
        <v>4.75</v>
      </c>
      <c r="H30" s="97">
        <f t="shared" ref="H30:H31" si="9">G30-F30</f>
        <v>-0.25</v>
      </c>
      <c r="I30" s="95">
        <v>5.75</v>
      </c>
      <c r="J30" s="98" t="s">
        <v>80</v>
      </c>
      <c r="K30" s="5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59" customFormat="1" ht="25" customHeight="1" x14ac:dyDescent="0.5">
      <c r="A31" s="45">
        <v>25</v>
      </c>
      <c r="B31" s="83" t="s">
        <v>63</v>
      </c>
      <c r="C31" s="83"/>
      <c r="D31" s="83" t="s">
        <v>106</v>
      </c>
      <c r="E31" s="60">
        <v>0.75</v>
      </c>
      <c r="F31" s="80">
        <v>24</v>
      </c>
      <c r="G31" s="61">
        <v>24</v>
      </c>
      <c r="H31" s="62">
        <f t="shared" si="9"/>
        <v>0</v>
      </c>
      <c r="I31" s="61"/>
      <c r="J31" s="63"/>
      <c r="K31" s="5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59" customFormat="1" ht="25" customHeight="1" x14ac:dyDescent="0.5">
      <c r="A32" s="93">
        <v>26</v>
      </c>
      <c r="B32" s="100" t="s">
        <v>67</v>
      </c>
      <c r="C32" s="100"/>
      <c r="D32" s="100" t="s">
        <v>107</v>
      </c>
      <c r="E32" s="94">
        <v>0.5</v>
      </c>
      <c r="F32" s="95">
        <v>46</v>
      </c>
      <c r="G32" s="96">
        <v>45</v>
      </c>
      <c r="H32" s="97">
        <f t="shared" ref="H32:H34" si="10">G32-F32</f>
        <v>-1</v>
      </c>
      <c r="I32" s="96"/>
      <c r="J32" s="98" t="s">
        <v>46</v>
      </c>
      <c r="K32" s="5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7" s="59" customFormat="1" ht="25" customHeight="1" x14ac:dyDescent="0.5">
      <c r="A33" s="93">
        <v>27</v>
      </c>
      <c r="B33" s="100" t="s">
        <v>69</v>
      </c>
      <c r="C33" s="100"/>
      <c r="D33" s="100" t="s">
        <v>108</v>
      </c>
      <c r="E33" s="94">
        <v>0.75</v>
      </c>
      <c r="F33" s="95">
        <v>20.5</v>
      </c>
      <c r="G33" s="96">
        <v>23</v>
      </c>
      <c r="H33" s="97">
        <f t="shared" si="10"/>
        <v>2.5</v>
      </c>
      <c r="I33" s="96"/>
      <c r="J33" s="98" t="s">
        <v>46</v>
      </c>
      <c r="K33" s="5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7" s="59" customFormat="1" ht="25" customHeight="1" x14ac:dyDescent="0.5">
      <c r="A34" s="45">
        <v>28</v>
      </c>
      <c r="B34" s="154" t="s">
        <v>81</v>
      </c>
      <c r="C34" s="154"/>
      <c r="D34" s="119" t="s">
        <v>110</v>
      </c>
      <c r="E34" s="60">
        <v>0.125</v>
      </c>
      <c r="F34" s="80">
        <v>0.625</v>
      </c>
      <c r="G34" s="61">
        <v>0.625</v>
      </c>
      <c r="H34" s="62">
        <f t="shared" si="10"/>
        <v>0</v>
      </c>
      <c r="I34" s="61"/>
      <c r="J34" s="63"/>
      <c r="K34" s="5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7" s="59" customFormat="1" ht="19" customHeight="1" x14ac:dyDescent="0.5">
      <c r="A35" s="6"/>
      <c r="B35" s="85" t="s">
        <v>76</v>
      </c>
      <c r="C35" s="6"/>
      <c r="D35" s="6"/>
      <c r="E35" s="109"/>
      <c r="F35" s="110"/>
      <c r="G35" s="109"/>
      <c r="H35" s="109"/>
      <c r="I35" s="10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7" s="59" customFormat="1" ht="19" customHeight="1" x14ac:dyDescent="0.5">
      <c r="A36" s="6">
        <v>1</v>
      </c>
      <c r="B36" s="108" t="s">
        <v>34</v>
      </c>
      <c r="C36" s="6"/>
      <c r="D36" s="6"/>
      <c r="E36" s="109"/>
      <c r="F36" s="110"/>
      <c r="G36" s="109"/>
      <c r="H36" s="109"/>
      <c r="I36" s="109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7" s="59" customFormat="1" ht="19" customHeight="1" x14ac:dyDescent="0.5">
      <c r="A37" s="6"/>
      <c r="B37" s="108" t="s">
        <v>82</v>
      </c>
      <c r="C37" s="6"/>
      <c r="D37" s="6"/>
      <c r="E37" s="109"/>
      <c r="F37" s="110"/>
      <c r="G37" s="109"/>
      <c r="H37" s="109"/>
      <c r="I37" s="109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7" s="59" customFormat="1" ht="19" customHeight="1" x14ac:dyDescent="0.5">
      <c r="A38" s="6">
        <v>2</v>
      </c>
      <c r="B38" s="108" t="s">
        <v>78</v>
      </c>
      <c r="C38" s="6"/>
      <c r="D38" s="6"/>
      <c r="E38" s="109"/>
      <c r="F38" s="110"/>
      <c r="G38" s="109"/>
      <c r="H38" s="109"/>
      <c r="I38" s="109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7" s="59" customFormat="1" ht="19" customHeight="1" x14ac:dyDescent="0.5">
      <c r="A39" s="6">
        <v>3</v>
      </c>
      <c r="B39" s="115" t="s">
        <v>43</v>
      </c>
      <c r="C39" s="6"/>
      <c r="D39" s="6"/>
      <c r="E39" s="109"/>
      <c r="F39" s="110"/>
      <c r="G39" s="109"/>
      <c r="H39" s="109"/>
      <c r="I39" s="109"/>
      <c r="J39" s="109"/>
      <c r="K39" s="109"/>
      <c r="L39" s="10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59" customFormat="1" ht="19" customHeight="1" x14ac:dyDescent="0.5">
      <c r="A40" s="6">
        <v>4</v>
      </c>
      <c r="B40" s="108" t="s">
        <v>77</v>
      </c>
      <c r="C40" s="6"/>
      <c r="D40" s="6"/>
      <c r="E40" s="109"/>
      <c r="F40" s="110"/>
      <c r="G40" s="109"/>
      <c r="H40" s="109"/>
      <c r="I40" s="109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7" s="59" customFormat="1" ht="19" customHeight="1" x14ac:dyDescent="0.5">
      <c r="A41" s="6"/>
      <c r="B41" s="85"/>
      <c r="C41" s="6"/>
      <c r="D41" s="6"/>
      <c r="E41" s="109"/>
      <c r="F41" s="110"/>
      <c r="G41" s="109"/>
      <c r="H41" s="109"/>
      <c r="I41" s="10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7" s="59" customFormat="1" ht="19" customHeight="1" x14ac:dyDescent="0.5">
      <c r="A42" s="6"/>
      <c r="B42" s="108"/>
      <c r="C42" s="6"/>
      <c r="D42" s="6"/>
      <c r="E42" s="109"/>
      <c r="F42" s="110"/>
      <c r="G42" s="109"/>
      <c r="H42" s="109"/>
      <c r="I42" s="109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7" s="59" customFormat="1" ht="19" customHeight="1" x14ac:dyDescent="0.5">
      <c r="A43" s="6"/>
      <c r="B43" s="108"/>
      <c r="C43" s="6"/>
      <c r="D43" s="6"/>
      <c r="E43" s="109"/>
      <c r="F43" s="110"/>
      <c r="G43" s="109"/>
      <c r="H43" s="109"/>
      <c r="I43" s="109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7" s="59" customFormat="1" ht="19" customHeight="1" x14ac:dyDescent="0.5">
      <c r="A44" s="6"/>
      <c r="B44" s="111"/>
      <c r="C44" s="6"/>
      <c r="D44" s="6"/>
      <c r="E44" s="109"/>
      <c r="F44" s="110"/>
      <c r="G44" s="109"/>
      <c r="H44" s="109"/>
      <c r="I44" s="109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7" s="59" customFormat="1" ht="19" customHeight="1" x14ac:dyDescent="0.5">
      <c r="A45" s="6"/>
      <c r="B45" s="108"/>
      <c r="C45" s="6"/>
      <c r="D45" s="6"/>
      <c r="E45" s="109"/>
      <c r="F45" s="110"/>
      <c r="G45" s="109"/>
      <c r="H45" s="109"/>
      <c r="I45" s="109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7" s="59" customFormat="1" ht="19" customHeight="1" x14ac:dyDescent="0.5">
      <c r="A46" s="6"/>
      <c r="B46" s="108"/>
      <c r="C46" s="6"/>
      <c r="D46" s="6"/>
      <c r="E46" s="109"/>
      <c r="F46" s="110"/>
      <c r="G46" s="109"/>
      <c r="H46" s="109"/>
      <c r="I46" s="109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7" ht="19" customHeight="1" x14ac:dyDescent="0.35">
      <c r="A47" s="5"/>
      <c r="B47" s="112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7" ht="19" customHeight="1" x14ac:dyDescent="0.35">
      <c r="A48" s="5"/>
      <c r="B48" s="113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4" ht="19" customHeight="1" x14ac:dyDescent="0.35">
      <c r="A49" s="5"/>
      <c r="B49" s="113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4" s="59" customFormat="1" ht="19" customHeight="1" x14ac:dyDescent="0.5">
      <c r="A50" s="6"/>
      <c r="B50" s="113"/>
      <c r="C50" s="6"/>
      <c r="D50" s="6"/>
      <c r="E50" s="109"/>
      <c r="F50" s="110"/>
      <c r="G50" s="109"/>
      <c r="H50" s="109"/>
      <c r="I50" s="10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4" s="59" customFormat="1" ht="19" customHeight="1" x14ac:dyDescent="0.5">
      <c r="A51" s="6"/>
      <c r="B51" s="113"/>
      <c r="C51" s="6"/>
      <c r="D51" s="6"/>
      <c r="E51" s="109"/>
      <c r="F51" s="110"/>
      <c r="G51" s="109"/>
      <c r="H51" s="109"/>
      <c r="I51" s="109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4" ht="19" customHeight="1" x14ac:dyDescent="0.35">
      <c r="A52" s="5"/>
      <c r="B52" s="113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4" ht="19" customHeight="1" x14ac:dyDescent="0.35">
      <c r="A53" s="5"/>
      <c r="B53" s="113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28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28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</sheetData>
  <mergeCells count="26">
    <mergeCell ref="B34:C34"/>
    <mergeCell ref="B7:C7"/>
    <mergeCell ref="B8:C8"/>
    <mergeCell ref="B9:C9"/>
    <mergeCell ref="B21:C21"/>
    <mergeCell ref="B18:C18"/>
    <mergeCell ref="B15:C15"/>
    <mergeCell ref="B10:C10"/>
    <mergeCell ref="B11:C11"/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J17" sqref="J1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8" t="s">
        <v>0</v>
      </c>
      <c r="B1" s="148"/>
      <c r="C1" s="27">
        <f>COMMENTS!C1</f>
        <v>118597</v>
      </c>
      <c r="E1" s="174"/>
      <c r="F1" s="146"/>
      <c r="G1" s="146"/>
      <c r="H1" s="16"/>
    </row>
    <row r="2" spans="1:22" ht="24.75" customHeight="1" thickBot="1" x14ac:dyDescent="0.55000000000000004">
      <c r="A2" s="148" t="s">
        <v>1</v>
      </c>
      <c r="B2" s="148"/>
      <c r="C2" s="1" t="str">
        <f>COMMENTS!C2</f>
        <v>STUSSY EST PRINTED ZIP HOOD</v>
      </c>
      <c r="E2" s="175"/>
      <c r="F2" s="147"/>
      <c r="G2" s="147"/>
      <c r="H2" s="17"/>
    </row>
    <row r="3" spans="1:22" ht="22.75" customHeight="1" thickBot="1" x14ac:dyDescent="0.55000000000000004">
      <c r="A3" s="148" t="s">
        <v>2</v>
      </c>
      <c r="B3" s="148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1" t="s">
        <v>3</v>
      </c>
      <c r="B4" s="151"/>
      <c r="C4" s="15" t="s">
        <v>13</v>
      </c>
      <c r="E4" s="86" t="str">
        <f>COMMENTS!F4</f>
        <v>DATE: 12/17/2024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6" t="s">
        <v>7</v>
      </c>
      <c r="C6" s="17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5"/>
      <c r="B7" s="166"/>
      <c r="C7" s="166"/>
      <c r="D7" s="166"/>
      <c r="E7" s="166"/>
      <c r="F7" s="166"/>
      <c r="G7" s="166"/>
      <c r="H7" s="167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8"/>
      <c r="B8" s="169"/>
      <c r="C8" s="169"/>
      <c r="D8" s="169"/>
      <c r="E8" s="169"/>
      <c r="F8" s="169"/>
      <c r="G8" s="169"/>
      <c r="H8" s="170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8"/>
      <c r="B9" s="169"/>
      <c r="C9" s="169"/>
      <c r="D9" s="169"/>
      <c r="E9" s="169"/>
      <c r="F9" s="169"/>
      <c r="G9" s="169"/>
      <c r="H9" s="170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8"/>
      <c r="B10" s="169"/>
      <c r="C10" s="169"/>
      <c r="D10" s="169"/>
      <c r="E10" s="169"/>
      <c r="F10" s="169"/>
      <c r="G10" s="169"/>
      <c r="H10" s="170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8"/>
      <c r="B11" s="169"/>
      <c r="C11" s="169"/>
      <c r="D11" s="169"/>
      <c r="E11" s="169"/>
      <c r="F11" s="169"/>
      <c r="G11" s="169"/>
      <c r="H11" s="170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8"/>
      <c r="B12" s="169"/>
      <c r="C12" s="169"/>
      <c r="D12" s="169"/>
      <c r="E12" s="169"/>
      <c r="F12" s="169"/>
      <c r="G12" s="169"/>
      <c r="H12" s="170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8"/>
      <c r="B13" s="169"/>
      <c r="C13" s="169"/>
      <c r="D13" s="169"/>
      <c r="E13" s="169"/>
      <c r="F13" s="169"/>
      <c r="G13" s="169"/>
      <c r="H13" s="170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8"/>
      <c r="B14" s="169"/>
      <c r="C14" s="169"/>
      <c r="D14" s="169"/>
      <c r="E14" s="169"/>
      <c r="F14" s="169"/>
      <c r="G14" s="169"/>
      <c r="H14" s="170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8"/>
      <c r="B15" s="169"/>
      <c r="C15" s="169"/>
      <c r="D15" s="169"/>
      <c r="E15" s="169"/>
      <c r="F15" s="169"/>
      <c r="G15" s="169"/>
      <c r="H15" s="170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8"/>
      <c r="B16" s="169"/>
      <c r="C16" s="169"/>
      <c r="D16" s="169"/>
      <c r="E16" s="169"/>
      <c r="F16" s="169"/>
      <c r="G16" s="169"/>
      <c r="H16" s="170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8"/>
      <c r="B17" s="169"/>
      <c r="C17" s="169"/>
      <c r="D17" s="169"/>
      <c r="E17" s="169"/>
      <c r="F17" s="169"/>
      <c r="G17" s="169"/>
      <c r="H17" s="170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8"/>
      <c r="B18" s="169"/>
      <c r="C18" s="169"/>
      <c r="D18" s="169"/>
      <c r="E18" s="169"/>
      <c r="F18" s="169"/>
      <c r="G18" s="169"/>
      <c r="H18" s="170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8"/>
      <c r="B19" s="169"/>
      <c r="C19" s="169"/>
      <c r="D19" s="169"/>
      <c r="E19" s="169"/>
      <c r="F19" s="169"/>
      <c r="G19" s="169"/>
      <c r="H19" s="170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8"/>
      <c r="B20" s="169"/>
      <c r="C20" s="169"/>
      <c r="D20" s="169"/>
      <c r="E20" s="169"/>
      <c r="F20" s="169"/>
      <c r="G20" s="169"/>
      <c r="H20" s="170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8"/>
      <c r="B21" s="169"/>
      <c r="C21" s="169"/>
      <c r="D21" s="169"/>
      <c r="E21" s="169"/>
      <c r="F21" s="169"/>
      <c r="G21" s="169"/>
      <c r="H21" s="170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8"/>
      <c r="B22" s="169"/>
      <c r="C22" s="169"/>
      <c r="D22" s="169"/>
      <c r="E22" s="169"/>
      <c r="F22" s="169"/>
      <c r="G22" s="169"/>
      <c r="H22" s="170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8"/>
      <c r="B23" s="169"/>
      <c r="C23" s="169"/>
      <c r="D23" s="169"/>
      <c r="E23" s="169"/>
      <c r="F23" s="169"/>
      <c r="G23" s="169"/>
      <c r="H23" s="170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8"/>
      <c r="B24" s="169"/>
      <c r="C24" s="169"/>
      <c r="D24" s="169"/>
      <c r="E24" s="169"/>
      <c r="F24" s="169"/>
      <c r="G24" s="169"/>
      <c r="H24" s="170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8"/>
      <c r="B25" s="169"/>
      <c r="C25" s="169"/>
      <c r="D25" s="169"/>
      <c r="E25" s="169"/>
      <c r="F25" s="169"/>
      <c r="G25" s="169"/>
      <c r="H25" s="170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8"/>
      <c r="B26" s="169"/>
      <c r="C26" s="169"/>
      <c r="D26" s="169"/>
      <c r="E26" s="169"/>
      <c r="F26" s="169"/>
      <c r="G26" s="169"/>
      <c r="H26" s="170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8"/>
      <c r="B27" s="169"/>
      <c r="C27" s="169"/>
      <c r="D27" s="169"/>
      <c r="E27" s="169"/>
      <c r="F27" s="169"/>
      <c r="G27" s="169"/>
      <c r="H27" s="170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8"/>
      <c r="B28" s="169"/>
      <c r="C28" s="169"/>
      <c r="D28" s="169"/>
      <c r="E28" s="169"/>
      <c r="F28" s="169"/>
      <c r="G28" s="169"/>
      <c r="H28" s="170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8"/>
      <c r="B29" s="169"/>
      <c r="C29" s="169"/>
      <c r="D29" s="169"/>
      <c r="E29" s="169"/>
      <c r="F29" s="169"/>
      <c r="G29" s="169"/>
      <c r="H29" s="170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8"/>
      <c r="B30" s="169"/>
      <c r="C30" s="169"/>
      <c r="D30" s="169"/>
      <c r="E30" s="169"/>
      <c r="F30" s="169"/>
      <c r="G30" s="169"/>
      <c r="H30" s="170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8"/>
      <c r="B31" s="169"/>
      <c r="C31" s="169"/>
      <c r="D31" s="169"/>
      <c r="E31" s="169"/>
      <c r="F31" s="169"/>
      <c r="G31" s="169"/>
      <c r="H31" s="170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8"/>
      <c r="B32" s="169"/>
      <c r="C32" s="169"/>
      <c r="D32" s="169"/>
      <c r="E32" s="169"/>
      <c r="F32" s="169"/>
      <c r="G32" s="169"/>
      <c r="H32" s="170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8"/>
      <c r="B33" s="169"/>
      <c r="C33" s="169"/>
      <c r="D33" s="169"/>
      <c r="E33" s="169"/>
      <c r="F33" s="169"/>
      <c r="G33" s="169"/>
      <c r="H33" s="170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8"/>
      <c r="B34" s="169"/>
      <c r="C34" s="169"/>
      <c r="D34" s="169"/>
      <c r="E34" s="169"/>
      <c r="F34" s="169"/>
      <c r="G34" s="169"/>
      <c r="H34" s="170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8"/>
      <c r="B35" s="169"/>
      <c r="C35" s="169"/>
      <c r="D35" s="169"/>
      <c r="E35" s="169"/>
      <c r="F35" s="169"/>
      <c r="G35" s="169"/>
      <c r="H35" s="170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8"/>
      <c r="B36" s="169"/>
      <c r="C36" s="169"/>
      <c r="D36" s="169"/>
      <c r="E36" s="169"/>
      <c r="F36" s="169"/>
      <c r="G36" s="169"/>
      <c r="H36" s="170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8"/>
      <c r="B37" s="169"/>
      <c r="C37" s="169"/>
      <c r="D37" s="169"/>
      <c r="E37" s="169"/>
      <c r="F37" s="169"/>
      <c r="G37" s="169"/>
      <c r="H37" s="17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1"/>
      <c r="B38" s="172"/>
      <c r="C38" s="172"/>
      <c r="D38" s="172"/>
      <c r="E38" s="172"/>
      <c r="F38" s="172"/>
      <c r="G38" s="172"/>
      <c r="H38" s="17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50"/>
  <sheetViews>
    <sheetView tabSelected="1" zoomScale="56" zoomScaleNormal="78" zoomScaleSheetLayoutView="65" workbookViewId="0">
      <pane xSplit="10" ySplit="5" topLeftCell="K23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8" sqref="D38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53.6328125" customWidth="1"/>
    <col min="4" max="4" width="68.5429687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48" t="s">
        <v>9</v>
      </c>
      <c r="B1" s="148"/>
      <c r="C1" s="84">
        <f>COMMENTS!C1</f>
        <v>118597</v>
      </c>
      <c r="D1" s="129"/>
      <c r="E1" s="31"/>
      <c r="F1" s="32"/>
      <c r="G1" s="32"/>
      <c r="H1" s="14"/>
      <c r="I1" s="14"/>
      <c r="J1" s="14"/>
    </row>
    <row r="2" spans="1:21" ht="24.75" customHeight="1" thickBot="1" x14ac:dyDescent="1.05">
      <c r="A2" s="148" t="s">
        <v>10</v>
      </c>
      <c r="B2" s="148"/>
      <c r="C2" s="27" t="str">
        <f>COMMENTS!C2</f>
        <v>STUSSY EST PRINTED ZIP HOOD</v>
      </c>
      <c r="D2" s="86"/>
      <c r="F2" s="7"/>
      <c r="G2" s="7"/>
      <c r="H2" s="14"/>
      <c r="I2" s="14"/>
      <c r="J2" s="14"/>
    </row>
    <row r="3" spans="1:21" ht="22.75" customHeight="1" thickBot="1" x14ac:dyDescent="0.55000000000000004">
      <c r="A3" s="152" t="s">
        <v>29</v>
      </c>
      <c r="B3" s="153"/>
      <c r="C3" s="27" t="str">
        <f>COMMENTS!C3</f>
        <v>UNAVAILABLE</v>
      </c>
      <c r="D3" s="86"/>
      <c r="F3" s="33"/>
      <c r="G3" s="33"/>
      <c r="H3" s="34"/>
    </row>
    <row r="4" spans="1:21" ht="22.75" customHeight="1" thickBot="1" x14ac:dyDescent="0.55000000000000004">
      <c r="A4" s="148" t="s">
        <v>36</v>
      </c>
      <c r="B4" s="148"/>
      <c r="C4" s="27" t="str">
        <f>COMMENTS!C4</f>
        <v>FA25</v>
      </c>
      <c r="D4" s="86"/>
      <c r="F4" s="86"/>
      <c r="G4" s="86" t="str">
        <f>COMMENTS!F4</f>
        <v>DATE: 12/17/2024</v>
      </c>
      <c r="H4" s="34"/>
    </row>
    <row r="5" spans="1:21" ht="22.75" customHeight="1" thickBot="1" x14ac:dyDescent="0.55000000000000004">
      <c r="A5" s="151" t="s">
        <v>11</v>
      </c>
      <c r="B5" s="151"/>
      <c r="C5" s="27" t="str">
        <f>COMMENTS!C5</f>
        <v>M</v>
      </c>
      <c r="D5" s="86"/>
      <c r="F5" s="33"/>
      <c r="G5" s="33"/>
    </row>
    <row r="6" spans="1:21" ht="22.75" customHeight="1" thickBot="1" x14ac:dyDescent="0.55000000000000004">
      <c r="A6" s="152" t="s">
        <v>8</v>
      </c>
      <c r="B6" s="153"/>
      <c r="C6" s="114">
        <f>COMMENTS!C6</f>
        <v>0</v>
      </c>
      <c r="D6" s="130"/>
      <c r="J6" s="36"/>
    </row>
    <row r="7" spans="1:21" ht="39.75" customHeight="1" thickBot="1" x14ac:dyDescent="0.4">
      <c r="A7" s="37"/>
      <c r="B7" s="176" t="s">
        <v>4</v>
      </c>
      <c r="C7" s="184"/>
      <c r="D7" s="131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85" t="s">
        <v>6</v>
      </c>
      <c r="C8" s="186"/>
      <c r="D8" s="132"/>
      <c r="E8" s="65"/>
      <c r="F8" s="66" t="s">
        <v>72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2">
        <v>1</v>
      </c>
      <c r="B9" s="180" t="s">
        <v>24</v>
      </c>
      <c r="C9" s="181"/>
      <c r="D9" s="133" t="s">
        <v>84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7">
        <v>2</v>
      </c>
      <c r="B10" s="179" t="s">
        <v>41</v>
      </c>
      <c r="C10" s="179"/>
      <c r="D10" s="133" t="s">
        <v>85</v>
      </c>
      <c r="E10" s="60">
        <v>0.75</v>
      </c>
      <c r="F10" s="79">
        <f t="shared" ref="F10:G13" si="0">G10-1</f>
        <v>24</v>
      </c>
      <c r="G10" s="79">
        <f t="shared" si="0"/>
        <v>25</v>
      </c>
      <c r="H10" s="80">
        <v>26</v>
      </c>
      <c r="I10" s="81">
        <f>H10+1</f>
        <v>27</v>
      </c>
      <c r="J10" s="81">
        <f>H10+2</f>
        <v>28</v>
      </c>
      <c r="K10" s="82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7">
        <v>3</v>
      </c>
      <c r="B11" s="179" t="s">
        <v>32</v>
      </c>
      <c r="C11" s="179"/>
      <c r="D11" s="133" t="s">
        <v>86</v>
      </c>
      <c r="E11" s="60">
        <v>0.75</v>
      </c>
      <c r="F11" s="79">
        <f t="shared" si="0"/>
        <v>25</v>
      </c>
      <c r="G11" s="79">
        <f t="shared" si="0"/>
        <v>26</v>
      </c>
      <c r="H11" s="80">
        <v>27</v>
      </c>
      <c r="I11" s="81">
        <f>H11+1</f>
        <v>28</v>
      </c>
      <c r="J11" s="81">
        <f t="shared" ref="J11" si="1">H11+2</f>
        <v>29</v>
      </c>
      <c r="K11" s="82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7">
        <v>4</v>
      </c>
      <c r="B12" s="178" t="s">
        <v>64</v>
      </c>
      <c r="C12" s="179"/>
      <c r="D12" s="133" t="s">
        <v>87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2">
        <v>5</v>
      </c>
      <c r="B13" s="180" t="s">
        <v>28</v>
      </c>
      <c r="C13" s="181"/>
      <c r="D13" s="133" t="s">
        <v>88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7">
        <v>6</v>
      </c>
      <c r="B14" s="135" t="s">
        <v>39</v>
      </c>
      <c r="C14" s="134"/>
      <c r="D14" s="133" t="s">
        <v>89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7">
        <v>7</v>
      </c>
      <c r="B15" s="178" t="s">
        <v>33</v>
      </c>
      <c r="C15" s="179"/>
      <c r="D15" s="133" t="s">
        <v>90</v>
      </c>
      <c r="E15" s="60">
        <v>0.375</v>
      </c>
      <c r="F15" s="79">
        <f>G15-0.5</f>
        <v>10.75</v>
      </c>
      <c r="G15" s="79">
        <f>H15-0.5</f>
        <v>11.25</v>
      </c>
      <c r="H15" s="80">
        <v>11.75</v>
      </c>
      <c r="I15" s="81">
        <f>H15+0.5</f>
        <v>12.25</v>
      </c>
      <c r="J15" s="81">
        <f>H15+1</f>
        <v>12.75</v>
      </c>
      <c r="K15" s="82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7">
        <v>8</v>
      </c>
      <c r="B16" s="178" t="s">
        <v>27</v>
      </c>
      <c r="C16" s="179"/>
      <c r="D16" s="133" t="s">
        <v>91</v>
      </c>
      <c r="E16" s="60">
        <v>0.75</v>
      </c>
      <c r="F16" s="79">
        <f>G16-1</f>
        <v>18.5</v>
      </c>
      <c r="G16" s="79">
        <f>H16-1</f>
        <v>19.5</v>
      </c>
      <c r="H16" s="80">
        <v>20.5</v>
      </c>
      <c r="I16" s="81">
        <f>H16+1</f>
        <v>21.5</v>
      </c>
      <c r="J16" s="81">
        <f>H16+2</f>
        <v>22.5</v>
      </c>
      <c r="K16" s="82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7">
        <v>9</v>
      </c>
      <c r="B17" s="178" t="s">
        <v>37</v>
      </c>
      <c r="C17" s="179"/>
      <c r="D17" s="133" t="s">
        <v>92</v>
      </c>
      <c r="E17" s="60">
        <v>0.25</v>
      </c>
      <c r="F17" s="79">
        <f>G17-1/4</f>
        <v>3</v>
      </c>
      <c r="G17" s="79">
        <f>H17-1/4</f>
        <v>3.25</v>
      </c>
      <c r="H17" s="80">
        <v>3.5</v>
      </c>
      <c r="I17" s="81">
        <f>H17+1/4</f>
        <v>3.75</v>
      </c>
      <c r="J17" s="81">
        <f>H17+0.5</f>
        <v>4</v>
      </c>
      <c r="K17" s="82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7">
        <v>10</v>
      </c>
      <c r="B18" s="178" t="s">
        <v>42</v>
      </c>
      <c r="C18" s="179"/>
      <c r="D18" s="133" t="s">
        <v>93</v>
      </c>
      <c r="E18" s="60">
        <v>0.125</v>
      </c>
      <c r="F18" s="79">
        <f>G18-0</f>
        <v>3</v>
      </c>
      <c r="G18" s="79">
        <f>H18-0</f>
        <v>3</v>
      </c>
      <c r="H18" s="80">
        <v>3</v>
      </c>
      <c r="I18" s="81">
        <f>H18+0</f>
        <v>3</v>
      </c>
      <c r="J18" s="81">
        <f>H18+0</f>
        <v>3</v>
      </c>
      <c r="K18" s="82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2">
        <v>11</v>
      </c>
      <c r="B19" s="182" t="s">
        <v>56</v>
      </c>
      <c r="C19" s="183"/>
      <c r="D19" s="136" t="s">
        <v>94</v>
      </c>
      <c r="E19" s="60">
        <v>0.125</v>
      </c>
      <c r="F19" s="73">
        <f>G19-0</f>
        <v>3</v>
      </c>
      <c r="G19" s="73">
        <f>H19-0</f>
        <v>3</v>
      </c>
      <c r="H19" s="74">
        <v>3</v>
      </c>
      <c r="I19" s="75">
        <f>H19+0</f>
        <v>3</v>
      </c>
      <c r="J19" s="75">
        <f>H19+0</f>
        <v>3</v>
      </c>
      <c r="K19" s="76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7">
        <v>12</v>
      </c>
      <c r="B20" s="182" t="s">
        <v>50</v>
      </c>
      <c r="C20" s="183"/>
      <c r="D20" s="137" t="s">
        <v>95</v>
      </c>
      <c r="E20" s="60">
        <v>0.25</v>
      </c>
      <c r="F20" s="79">
        <f>G20-1/4</f>
        <v>15.25</v>
      </c>
      <c r="G20" s="79">
        <f>H20-1/4</f>
        <v>15.5</v>
      </c>
      <c r="H20" s="80">
        <v>15.75</v>
      </c>
      <c r="I20" s="81">
        <f>H20+1/4</f>
        <v>16</v>
      </c>
      <c r="J20" s="81">
        <f>H20+1/2</f>
        <v>16.25</v>
      </c>
      <c r="K20" s="82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7">
        <v>13</v>
      </c>
      <c r="B21" s="182" t="s">
        <v>51</v>
      </c>
      <c r="C21" s="183"/>
      <c r="D21" s="138" t="s">
        <v>96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7">
        <v>14</v>
      </c>
      <c r="B22" s="182" t="s">
        <v>52</v>
      </c>
      <c r="C22" s="183"/>
      <c r="D22" s="137" t="s">
        <v>97</v>
      </c>
      <c r="E22" s="60">
        <v>0.375</v>
      </c>
      <c r="F22" s="79">
        <f>G22-0.5</f>
        <v>10</v>
      </c>
      <c r="G22" s="79">
        <f>H22-0</f>
        <v>10.5</v>
      </c>
      <c r="H22" s="80">
        <v>10.5</v>
      </c>
      <c r="I22" s="81">
        <f>H22+0.5</f>
        <v>11</v>
      </c>
      <c r="J22" s="81">
        <f>H22+0.5</f>
        <v>11</v>
      </c>
      <c r="K22" s="82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7">
        <v>15</v>
      </c>
      <c r="B23" s="187" t="s">
        <v>53</v>
      </c>
      <c r="C23" s="188"/>
      <c r="D23" s="138" t="s">
        <v>98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7">
        <v>16</v>
      </c>
      <c r="B24" s="178" t="s">
        <v>54</v>
      </c>
      <c r="C24" s="179"/>
      <c r="D24" s="133" t="s">
        <v>99</v>
      </c>
      <c r="E24" s="60">
        <v>0.25</v>
      </c>
      <c r="F24" s="79">
        <f>G24-0.5</f>
        <v>9</v>
      </c>
      <c r="G24" s="79">
        <f>H24-0</f>
        <v>9.5</v>
      </c>
      <c r="H24" s="80">
        <v>9.5</v>
      </c>
      <c r="I24" s="81">
        <f>H24+0.5</f>
        <v>10</v>
      </c>
      <c r="J24" s="81">
        <f>H24+0.5</f>
        <v>10</v>
      </c>
      <c r="K24" s="82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7">
        <v>17</v>
      </c>
      <c r="B25" s="178" t="s">
        <v>55</v>
      </c>
      <c r="C25" s="179"/>
      <c r="D25" s="133" t="s">
        <v>100</v>
      </c>
      <c r="E25" s="60">
        <v>0.25</v>
      </c>
      <c r="F25" s="79">
        <f>G25-0.25</f>
        <v>6</v>
      </c>
      <c r="G25" s="79">
        <f>H25</f>
        <v>6.25</v>
      </c>
      <c r="H25" s="80">
        <v>6.25</v>
      </c>
      <c r="I25" s="81">
        <f>H25+0.25</f>
        <v>6.5</v>
      </c>
      <c r="J25" s="81">
        <f>H25+0.25</f>
        <v>6.5</v>
      </c>
      <c r="K25" s="82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77">
        <v>18</v>
      </c>
      <c r="B26" s="178" t="s">
        <v>25</v>
      </c>
      <c r="C26" s="179"/>
      <c r="D26" s="133" t="s">
        <v>101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7">
        <v>19</v>
      </c>
      <c r="B27" s="178" t="s">
        <v>26</v>
      </c>
      <c r="C27" s="179"/>
      <c r="D27" s="133" t="s">
        <v>102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7">
        <v>20</v>
      </c>
      <c r="B28" s="178" t="s">
        <v>66</v>
      </c>
      <c r="C28" s="179"/>
      <c r="D28" s="133" t="s">
        <v>103</v>
      </c>
      <c r="E28" s="60">
        <v>0.25</v>
      </c>
      <c r="F28" s="79">
        <f>G28-0.25</f>
        <v>9</v>
      </c>
      <c r="G28" s="79">
        <f>H28-0.25</f>
        <v>9.25</v>
      </c>
      <c r="H28" s="80">
        <v>9.5</v>
      </c>
      <c r="I28" s="81">
        <f>H28+0.25</f>
        <v>9.75</v>
      </c>
      <c r="J28" s="81">
        <f>H28+0.55</f>
        <v>10.050000000000001</v>
      </c>
      <c r="K28" s="82">
        <f>I28+0.5</f>
        <v>10.25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7">
        <v>21</v>
      </c>
      <c r="B29" s="178" t="s">
        <v>68</v>
      </c>
      <c r="C29" s="179"/>
      <c r="D29" s="133" t="s">
        <v>104</v>
      </c>
      <c r="E29" s="60">
        <v>0.25</v>
      </c>
      <c r="F29" s="79">
        <f>G29-0.25</f>
        <v>6.75</v>
      </c>
      <c r="G29" s="79">
        <f>H29-0.25</f>
        <v>7</v>
      </c>
      <c r="H29" s="80">
        <v>7.25</v>
      </c>
      <c r="I29" s="81">
        <f>H29+0.25</f>
        <v>7.5</v>
      </c>
      <c r="J29" s="81">
        <f>H29+0.5</f>
        <v>7.75</v>
      </c>
      <c r="K29" s="82">
        <f>I29+0.5</f>
        <v>8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7">
        <v>22</v>
      </c>
      <c r="B30" s="178" t="s">
        <v>61</v>
      </c>
      <c r="C30" s="179"/>
      <c r="D30" s="133" t="s">
        <v>105</v>
      </c>
      <c r="E30" s="60">
        <v>0.25</v>
      </c>
      <c r="F30" s="79">
        <f>G30-1/4</f>
        <v>5.25</v>
      </c>
      <c r="G30" s="79">
        <f>H30-1/4</f>
        <v>5.5</v>
      </c>
      <c r="H30" s="80">
        <v>5.75</v>
      </c>
      <c r="I30" s="81">
        <f>H30+1/4</f>
        <v>6</v>
      </c>
      <c r="J30" s="81">
        <f>H30+0.5</f>
        <v>6.25</v>
      </c>
      <c r="K30" s="82">
        <f>I30+0.5</f>
        <v>6.5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7">
        <v>23</v>
      </c>
      <c r="B31" s="178" t="s">
        <v>65</v>
      </c>
      <c r="C31" s="179"/>
      <c r="D31" s="133" t="s">
        <v>106</v>
      </c>
      <c r="E31" s="60">
        <v>0.75</v>
      </c>
      <c r="F31" s="79">
        <f>G31-1</f>
        <v>22</v>
      </c>
      <c r="G31" s="79">
        <f>H31-1</f>
        <v>23</v>
      </c>
      <c r="H31" s="80">
        <v>24</v>
      </c>
      <c r="I31" s="81">
        <f>H31+1</f>
        <v>25</v>
      </c>
      <c r="J31" s="81">
        <f t="shared" ref="J31" si="5">H31+2</f>
        <v>26</v>
      </c>
      <c r="K31" s="82">
        <f t="shared" ref="K31" si="6">I31+2</f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7">
        <v>24</v>
      </c>
      <c r="B32" s="178" t="s">
        <v>67</v>
      </c>
      <c r="C32" s="179"/>
      <c r="D32" s="133" t="s">
        <v>107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7">
        <v>25</v>
      </c>
      <c r="B33" s="178" t="s">
        <v>69</v>
      </c>
      <c r="C33" s="179"/>
      <c r="D33" s="133" t="s">
        <v>108</v>
      </c>
      <c r="E33" s="78">
        <v>0.25</v>
      </c>
      <c r="F33" s="79">
        <f>G33-0.875</f>
        <v>18.75</v>
      </c>
      <c r="G33" s="79">
        <f>H33-0.875</f>
        <v>19.625</v>
      </c>
      <c r="H33" s="80">
        <v>20.5</v>
      </c>
      <c r="I33" s="81">
        <f>H33+0.875</f>
        <v>21.375</v>
      </c>
      <c r="J33" s="81">
        <f>H33+1.75</f>
        <v>22.25</v>
      </c>
      <c r="K33" s="82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7">
        <v>26</v>
      </c>
      <c r="B34" s="189" t="s">
        <v>70</v>
      </c>
      <c r="C34" s="190"/>
      <c r="D34" s="139" t="s">
        <v>109</v>
      </c>
      <c r="E34" s="88">
        <v>0.125</v>
      </c>
      <c r="F34" s="89">
        <f>G34-0.25</f>
        <v>-0.5</v>
      </c>
      <c r="G34" s="89">
        <f>H34-0.25</f>
        <v>-0.25</v>
      </c>
      <c r="H34" s="90"/>
      <c r="I34" s="91">
        <f>H34+0.25</f>
        <v>0.25</v>
      </c>
      <c r="J34" s="91">
        <f>H34+0.5</f>
        <v>0.5</v>
      </c>
      <c r="K34" s="92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53.5" customHeight="1" x14ac:dyDescent="0.35">
      <c r="A35" s="77">
        <v>26</v>
      </c>
      <c r="B35" s="178" t="s">
        <v>81</v>
      </c>
      <c r="C35" s="179"/>
      <c r="D35" s="133" t="s">
        <v>110</v>
      </c>
      <c r="E35" s="60">
        <v>0.125</v>
      </c>
      <c r="F35" s="79">
        <f>G35-0</f>
        <v>0.625</v>
      </c>
      <c r="G35" s="79">
        <f>H35-0</f>
        <v>0.625</v>
      </c>
      <c r="H35" s="80">
        <v>0.625</v>
      </c>
      <c r="I35" s="81">
        <f>H35+0</f>
        <v>0.625</v>
      </c>
      <c r="J35" s="81">
        <f>H35+0</f>
        <v>0.625</v>
      </c>
      <c r="K35" s="82">
        <f>I35+0</f>
        <v>0.625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8"/>
      <c r="J850" s="4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</sheetData>
  <mergeCells count="34">
    <mergeCell ref="B35:C35"/>
    <mergeCell ref="B29:C29"/>
    <mergeCell ref="B30:C30"/>
    <mergeCell ref="B31:C31"/>
    <mergeCell ref="B27:C27"/>
    <mergeCell ref="B28:C28"/>
    <mergeCell ref="B34:C34"/>
    <mergeCell ref="B33:C33"/>
    <mergeCell ref="B32:C32"/>
    <mergeCell ref="B26:C26"/>
    <mergeCell ref="B23:C23"/>
    <mergeCell ref="B24:C24"/>
    <mergeCell ref="B15:C15"/>
    <mergeCell ref="B25:C25"/>
    <mergeCell ref="B22:C22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20:C20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3D4639-48C3-4FEE-A4AF-16B51F5B3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B9481C-49FF-4323-9E61-1C0F90E6C8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630C6-1B25-46A3-841F-19A3DA3CAC7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2023-03-28T14:55:23Z</cp:lastPrinted>
  <dcterms:created xsi:type="dcterms:W3CDTF">2016-07-21T00:16:02Z</dcterms:created>
  <dcterms:modified xsi:type="dcterms:W3CDTF">2024-12-31T02:14:29Z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