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VR\Un-Available\Merchandising\CUSTOMERS\2 - NEW FOLDER SYSTEM\CUSTOMERS\STUSSY\21. SP25\1 - SAMPLING\1. STYLE FILE\CUTTING DOCKET\"/>
    </mc:Choice>
  </mc:AlternateContent>
  <xr:revisionPtr revIDLastSave="0" documentId="13_ncr:1_{45E0FA5C-D2CB-4737-93F5-DCB8FA3613EB}" xr6:coauthVersionLast="47" xr6:coauthVersionMax="47" xr10:uidLastSave="{00000000-0000-0000-0000-000000000000}"/>
  <bookViews>
    <workbookView xWindow="-108" yWindow="-108" windowWidth="23256" windowHeight="12456" tabRatio="895" activeTab="2" xr2:uid="{00000000-000D-0000-FFFF-FFFF00000000}"/>
  </bookViews>
  <sheets>
    <sheet name="1. CUTTING DOCKET" sheetId="1" r:id="rId1"/>
    <sheet name="2. TRIM CARD" sheetId="5" r:id="rId2"/>
    <sheet name="SPEC" sheetId="13" r:id="rId3"/>
    <sheet name="UPC" sheetId="9" r:id="rId4"/>
    <sheet name="PP MEETING" sheetId="11" r:id="rId5"/>
    <sheet name="3. ĐỊNH VỊ HÌNH IN.THÊU" sheetId="7" state="hidden" r:id="rId6"/>
    <sheet name="4. THÔNG SỐ SẢN XUẤT" sheetId="8" state="hidden" r:id="rId7"/>
  </sheets>
  <externalReferences>
    <externalReference r:id="rId8"/>
  </externalReferences>
  <definedNames>
    <definedName name="_Fill" localSheetId="1" hidden="1">#REF!</definedName>
    <definedName name="_Fill" localSheetId="4" hidden="1">#REF!</definedName>
    <definedName name="_Fill" hidden="1">#REF!</definedName>
    <definedName name="_xlnm._FilterDatabase" localSheetId="0" hidden="1">'1. CUTTING DOCKET'!$A$64:$R$183</definedName>
    <definedName name="_xlnm.Print_Area" localSheetId="0">'1. CUTTING DOCKET'!$A$1:$Q$214</definedName>
    <definedName name="_xlnm.Print_Area" localSheetId="1">'2. TRIM CARD'!$A$1:$G$46</definedName>
    <definedName name="_xlnm.Print_Area" localSheetId="4">'PP MEETING'!$A$1:$H$23</definedName>
    <definedName name="_xlnm.Print_Area" localSheetId="2">SPEC!$A$1:$J$31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A29" i="5"/>
  <c r="B24" i="5"/>
  <c r="C4" i="5" a="1"/>
  <c r="C4" i="5" s="1"/>
  <c r="C2" i="5"/>
  <c r="C3" i="5"/>
  <c r="B191" i="1"/>
  <c r="J25" i="13" l="1"/>
  <c r="I25" i="13"/>
  <c r="H25" i="13"/>
  <c r="F25" i="13"/>
  <c r="J24" i="13"/>
  <c r="I24" i="13"/>
  <c r="H24" i="13"/>
  <c r="F24" i="13"/>
  <c r="J23" i="13"/>
  <c r="I23" i="13"/>
  <c r="H23" i="13"/>
  <c r="F23" i="13"/>
  <c r="J22" i="13"/>
  <c r="I22" i="13"/>
  <c r="H22" i="13"/>
  <c r="F22" i="13"/>
  <c r="J21" i="13"/>
  <c r="I21" i="13"/>
  <c r="H21" i="13"/>
  <c r="F21" i="13"/>
  <c r="J20" i="13"/>
  <c r="I20" i="13"/>
  <c r="H20" i="13"/>
  <c r="F20" i="13"/>
  <c r="J19" i="13"/>
  <c r="I19" i="13"/>
  <c r="H19" i="13"/>
  <c r="F19" i="13"/>
  <c r="J18" i="13"/>
  <c r="I18" i="13"/>
  <c r="H18" i="13"/>
  <c r="F18" i="13"/>
  <c r="J17" i="13"/>
  <c r="I17" i="13"/>
  <c r="H17" i="13"/>
  <c r="F17" i="13"/>
  <c r="J16" i="13"/>
  <c r="I16" i="13"/>
  <c r="H16" i="13"/>
  <c r="F16" i="13"/>
  <c r="J15" i="13"/>
  <c r="I15" i="13"/>
  <c r="H15" i="13"/>
  <c r="F15" i="13"/>
  <c r="J14" i="13"/>
  <c r="I14" i="13"/>
  <c r="H14" i="13"/>
  <c r="F14" i="13"/>
  <c r="J13" i="13"/>
  <c r="I13" i="13"/>
  <c r="H13" i="13"/>
  <c r="F13" i="13"/>
  <c r="J12" i="13"/>
  <c r="I12" i="13"/>
  <c r="H12" i="13"/>
  <c r="F12" i="13"/>
  <c r="J11" i="13"/>
  <c r="I11" i="13"/>
  <c r="H11" i="13"/>
  <c r="F11" i="13"/>
  <c r="J10" i="13"/>
  <c r="I10" i="13"/>
  <c r="H10" i="13"/>
  <c r="F10" i="13"/>
  <c r="J9" i="13"/>
  <c r="I9" i="13"/>
  <c r="H9" i="13"/>
  <c r="F9" i="13"/>
  <c r="C6" i="13"/>
  <c r="C5" i="13"/>
  <c r="F4" i="13"/>
  <c r="C4" i="13"/>
  <c r="C3" i="13"/>
  <c r="C2" i="13"/>
  <c r="C1" i="13"/>
  <c r="G31" i="5" l="1"/>
  <c r="F31" i="5"/>
  <c r="E31" i="5"/>
  <c r="D31" i="5"/>
  <c r="C31" i="5"/>
  <c r="G19" i="5"/>
  <c r="F19" i="5"/>
  <c r="C19" i="5" l="1"/>
  <c r="D19" i="5"/>
  <c r="E19" i="5"/>
  <c r="D6" i="5"/>
  <c r="E6" i="5"/>
  <c r="F6" i="5"/>
  <c r="G6" i="5"/>
  <c r="A53" i="1"/>
  <c r="B189" i="1" s="1"/>
  <c r="A8" i="5"/>
  <c r="B11" i="5"/>
  <c r="B6" i="5"/>
  <c r="A12" i="5"/>
  <c r="A11" i="5"/>
  <c r="M139" i="1" l="1"/>
  <c r="M145" i="1" s="1"/>
  <c r="M138" i="1"/>
  <c r="M144" i="1" s="1"/>
  <c r="M70" i="1"/>
  <c r="M69" i="1"/>
  <c r="D29" i="1"/>
  <c r="I45" i="1"/>
  <c r="K44" i="1"/>
  <c r="K45" i="1" s="1"/>
  <c r="J44" i="1"/>
  <c r="J45" i="1" s="1"/>
  <c r="H44" i="1"/>
  <c r="H45" i="1" s="1"/>
  <c r="G44" i="1"/>
  <c r="G45" i="1" s="1"/>
  <c r="D44" i="1"/>
  <c r="D45" i="1" s="1"/>
  <c r="Q43" i="1"/>
  <c r="I40" i="1"/>
  <c r="K39" i="1"/>
  <c r="K40" i="1" s="1"/>
  <c r="J39" i="1"/>
  <c r="J40" i="1" s="1"/>
  <c r="H39" i="1"/>
  <c r="H40" i="1" s="1"/>
  <c r="G39" i="1"/>
  <c r="G40" i="1" s="1"/>
  <c r="D39" i="1"/>
  <c r="D40" i="1" s="1"/>
  <c r="Q38" i="1"/>
  <c r="D12" i="1"/>
  <c r="C5" i="5"/>
  <c r="K29" i="1"/>
  <c r="J29" i="1"/>
  <c r="H29" i="1"/>
  <c r="G29" i="1"/>
  <c r="H24" i="1"/>
  <c r="J24" i="1"/>
  <c r="K24" i="1"/>
  <c r="G24" i="1"/>
  <c r="H34" i="1"/>
  <c r="I34" i="1"/>
  <c r="J34" i="1"/>
  <c r="K34" i="1"/>
  <c r="G34" i="1"/>
  <c r="H19" i="1"/>
  <c r="J19" i="1"/>
  <c r="K19" i="1"/>
  <c r="G19" i="1"/>
  <c r="C18" i="11"/>
  <c r="C19" i="11"/>
  <c r="C17" i="11"/>
  <c r="C11" i="11"/>
  <c r="G8" i="11"/>
  <c r="G6" i="11"/>
  <c r="D8" i="11"/>
  <c r="E60" i="1" l="1"/>
  <c r="B192" i="1"/>
  <c r="E62" i="1"/>
  <c r="B193" i="1"/>
  <c r="H70" i="1"/>
  <c r="A61" i="1"/>
  <c r="G5" i="5" s="1" a="1"/>
  <c r="G5" i="5" s="1"/>
  <c r="H69" i="1"/>
  <c r="A59" i="1"/>
  <c r="F5" i="5" s="1"/>
  <c r="H164" i="1"/>
  <c r="H158" i="1"/>
  <c r="H157" i="1"/>
  <c r="H163" i="1"/>
  <c r="B178" i="1"/>
  <c r="B179" i="1"/>
  <c r="H152" i="1"/>
  <c r="H151" i="1"/>
  <c r="M151" i="1"/>
  <c r="H145" i="1"/>
  <c r="M152" i="1"/>
  <c r="H144" i="1"/>
  <c r="H139" i="1"/>
  <c r="H138" i="1"/>
  <c r="H133" i="1"/>
  <c r="H132" i="1"/>
  <c r="H127" i="1"/>
  <c r="H126" i="1"/>
  <c r="H121" i="1"/>
  <c r="H120" i="1"/>
  <c r="H115" i="1"/>
  <c r="H114" i="1"/>
  <c r="H106" i="1"/>
  <c r="H107" i="1"/>
  <c r="H100" i="1"/>
  <c r="H101" i="1"/>
  <c r="H94" i="1"/>
  <c r="H95" i="1"/>
  <c r="H88" i="1"/>
  <c r="H89" i="1"/>
  <c r="H81" i="1"/>
  <c r="H82" i="1"/>
  <c r="H75" i="1"/>
  <c r="H76" i="1"/>
  <c r="Q44" i="1"/>
  <c r="Q45" i="1" s="1"/>
  <c r="G62" i="1" s="1"/>
  <c r="Q39" i="1"/>
  <c r="Q40" i="1" l="1"/>
  <c r="G60" i="1" s="1"/>
  <c r="I60" i="1" s="1"/>
  <c r="J60" i="1" s="1"/>
  <c r="M60" i="1" s="1"/>
  <c r="I62" i="1"/>
  <c r="J62" i="1" s="1"/>
  <c r="M62" i="1" s="1"/>
  <c r="M66" i="1"/>
  <c r="M67" i="1"/>
  <c r="M68" i="1"/>
  <c r="M65" i="1"/>
  <c r="M135" i="1" l="1"/>
  <c r="M136" i="1"/>
  <c r="M137" i="1"/>
  <c r="M134" i="1"/>
  <c r="M119" i="1" l="1"/>
  <c r="M120" i="1"/>
  <c r="M166" i="1"/>
  <c r="N166" i="1" s="1"/>
  <c r="P166" i="1" s="1"/>
  <c r="M169" i="1"/>
  <c r="M167" i="1"/>
  <c r="N167" i="1" s="1"/>
  <c r="P167" i="1" s="1"/>
  <c r="M168" i="1"/>
  <c r="M165" i="1"/>
  <c r="M116" i="1"/>
  <c r="M118" i="1"/>
  <c r="M117" i="1"/>
  <c r="M140" i="1"/>
  <c r="M121" i="1" s="1"/>
  <c r="A35" i="5"/>
  <c r="B19" i="5" l="1"/>
  <c r="B18" i="5"/>
  <c r="M141" i="1"/>
  <c r="N165" i="1" s="1"/>
  <c r="P165" i="1" s="1"/>
  <c r="M142" i="1"/>
  <c r="N168" i="1" s="1"/>
  <c r="P168" i="1" s="1"/>
  <c r="M143" i="1"/>
  <c r="N169" i="1" s="1"/>
  <c r="P169" i="1" s="1"/>
  <c r="M147" i="1"/>
  <c r="M149" i="1" l="1"/>
  <c r="M148" i="1"/>
  <c r="M150" i="1"/>
  <c r="B52" i="1" l="1"/>
  <c r="B54" i="1" s="1"/>
  <c r="B56" i="1" s="1"/>
  <c r="B58" i="1" s="1"/>
  <c r="B60" i="1" s="1"/>
  <c r="B62" i="1" s="1"/>
  <c r="D11" i="5"/>
  <c r="C11" i="5"/>
  <c r="H35" i="1"/>
  <c r="H30" i="1"/>
  <c r="H25" i="1"/>
  <c r="H47" i="1" l="1"/>
  <c r="D208" i="1" s="1"/>
  <c r="D213" i="1" s="1"/>
  <c r="E5" i="5"/>
  <c r="B177" i="1"/>
  <c r="A57" i="1"/>
  <c r="A55" i="1"/>
  <c r="B190" i="1" s="1"/>
  <c r="A51" i="1"/>
  <c r="B188" i="1" s="1"/>
  <c r="K35" i="1"/>
  <c r="J35" i="1"/>
  <c r="I35" i="1"/>
  <c r="G35" i="1"/>
  <c r="Q34" i="1"/>
  <c r="D34" i="1"/>
  <c r="D35" i="1" s="1"/>
  <c r="E58" i="1" s="1"/>
  <c r="Q33" i="1"/>
  <c r="H68" i="1" l="1"/>
  <c r="F68" i="1" s="1"/>
  <c r="E18" i="5" s="1"/>
  <c r="F69" i="1"/>
  <c r="F18" i="5" s="1"/>
  <c r="F70" i="1"/>
  <c r="G18" i="5" s="1"/>
  <c r="H153" i="1"/>
  <c r="H140" i="1"/>
  <c r="H147" i="1"/>
  <c r="H134" i="1"/>
  <c r="H122" i="1"/>
  <c r="H116" i="1"/>
  <c r="H128" i="1"/>
  <c r="H159" i="1"/>
  <c r="H135" i="1"/>
  <c r="H123" i="1"/>
  <c r="H129" i="1"/>
  <c r="H154" i="1"/>
  <c r="H141" i="1"/>
  <c r="H160" i="1"/>
  <c r="H148" i="1"/>
  <c r="H117" i="1"/>
  <c r="H162" i="1"/>
  <c r="H150" i="1"/>
  <c r="H119" i="1"/>
  <c r="H156" i="1"/>
  <c r="H143" i="1"/>
  <c r="H137" i="1"/>
  <c r="H125" i="1"/>
  <c r="H113" i="1"/>
  <c r="H131" i="1"/>
  <c r="H130" i="1"/>
  <c r="H136" i="1"/>
  <c r="H161" i="1"/>
  <c r="H149" i="1"/>
  <c r="H118" i="1"/>
  <c r="H155" i="1"/>
  <c r="H142" i="1"/>
  <c r="H124" i="1"/>
  <c r="H105" i="1"/>
  <c r="H99" i="1"/>
  <c r="H93" i="1"/>
  <c r="H87" i="1"/>
  <c r="H80" i="1"/>
  <c r="H74" i="1"/>
  <c r="Q35" i="1"/>
  <c r="B39" i="5"/>
  <c r="B37" i="5"/>
  <c r="A37" i="5"/>
  <c r="B35" i="5"/>
  <c r="A31" i="5"/>
  <c r="B27" i="5"/>
  <c r="A27" i="5"/>
  <c r="K163" i="1" l="1"/>
  <c r="N163" i="1" s="1"/>
  <c r="P163" i="1" s="1"/>
  <c r="K164" i="1"/>
  <c r="N164" i="1" s="1"/>
  <c r="P164" i="1" s="1"/>
  <c r="K152" i="1"/>
  <c r="N152" i="1" s="1"/>
  <c r="P152" i="1" s="1"/>
  <c r="K151" i="1"/>
  <c r="N151" i="1" s="1"/>
  <c r="P151" i="1" s="1"/>
  <c r="K144" i="1"/>
  <c r="N144" i="1" s="1"/>
  <c r="P144" i="1" s="1"/>
  <c r="K145" i="1"/>
  <c r="N145" i="1" s="1"/>
  <c r="P145" i="1" s="1"/>
  <c r="K138" i="1"/>
  <c r="N138" i="1" s="1"/>
  <c r="P138" i="1" s="1"/>
  <c r="K139" i="1"/>
  <c r="N139" i="1" s="1"/>
  <c r="P139" i="1" s="1"/>
  <c r="K132" i="1"/>
  <c r="N132" i="1" s="1"/>
  <c r="P132" i="1" s="1"/>
  <c r="K133" i="1"/>
  <c r="N133" i="1" s="1"/>
  <c r="P133" i="1" s="1"/>
  <c r="K126" i="1"/>
  <c r="N126" i="1" s="1"/>
  <c r="P126" i="1" s="1"/>
  <c r="K127" i="1"/>
  <c r="N127" i="1" s="1"/>
  <c r="P127" i="1" s="1"/>
  <c r="K121" i="1"/>
  <c r="N121" i="1" s="1"/>
  <c r="P121" i="1" s="1"/>
  <c r="K120" i="1"/>
  <c r="N120" i="1" s="1"/>
  <c r="P120" i="1" s="1"/>
  <c r="K115" i="1"/>
  <c r="N115" i="1" s="1"/>
  <c r="P115" i="1" s="1"/>
  <c r="K114" i="1"/>
  <c r="N114" i="1" s="1"/>
  <c r="P114" i="1" s="1"/>
  <c r="K106" i="1"/>
  <c r="N106" i="1" s="1"/>
  <c r="P106" i="1" s="1"/>
  <c r="K107" i="1"/>
  <c r="N107" i="1" s="1"/>
  <c r="P107" i="1" s="1"/>
  <c r="K101" i="1"/>
  <c r="N101" i="1" s="1"/>
  <c r="P101" i="1" s="1"/>
  <c r="K100" i="1"/>
  <c r="N100" i="1" s="1"/>
  <c r="P100" i="1" s="1"/>
  <c r="K94" i="1"/>
  <c r="N94" i="1" s="1"/>
  <c r="P94" i="1" s="1"/>
  <c r="K95" i="1"/>
  <c r="N95" i="1" s="1"/>
  <c r="P95" i="1" s="1"/>
  <c r="K88" i="1"/>
  <c r="N88" i="1" s="1"/>
  <c r="P88" i="1" s="1"/>
  <c r="K89" i="1"/>
  <c r="N89" i="1" s="1"/>
  <c r="P89" i="1" s="1"/>
  <c r="K81" i="1"/>
  <c r="N81" i="1" s="1"/>
  <c r="P81" i="1" s="1"/>
  <c r="K82" i="1"/>
  <c r="N82" i="1" s="1"/>
  <c r="P82" i="1" s="1"/>
  <c r="K75" i="1"/>
  <c r="N75" i="1" s="1"/>
  <c r="P75" i="1" s="1"/>
  <c r="K76" i="1"/>
  <c r="N76" i="1" s="1"/>
  <c r="P76" i="1" s="1"/>
  <c r="K69" i="1"/>
  <c r="N69" i="1" s="1"/>
  <c r="P69" i="1" s="1"/>
  <c r="K70" i="1"/>
  <c r="N70" i="1" s="1"/>
  <c r="P70" i="1" s="1"/>
  <c r="K119" i="1"/>
  <c r="N119" i="1" s="1"/>
  <c r="K113" i="1"/>
  <c r="N113" i="1" s="1"/>
  <c r="K162" i="1"/>
  <c r="N162" i="1" s="1"/>
  <c r="K125" i="1"/>
  <c r="N125" i="1" s="1"/>
  <c r="K131" i="1"/>
  <c r="N131" i="1" s="1"/>
  <c r="K137" i="1"/>
  <c r="N137" i="1" s="1"/>
  <c r="K143" i="1"/>
  <c r="N143" i="1" s="1"/>
  <c r="K150" i="1"/>
  <c r="N150" i="1" s="1"/>
  <c r="K156" i="1"/>
  <c r="N156" i="1" s="1"/>
  <c r="K80" i="1"/>
  <c r="N80" i="1" s="1"/>
  <c r="K87" i="1"/>
  <c r="N87" i="1" s="1"/>
  <c r="K93" i="1"/>
  <c r="N93" i="1" s="1"/>
  <c r="K105" i="1"/>
  <c r="N105" i="1" s="1"/>
  <c r="K99" i="1"/>
  <c r="K74" i="1"/>
  <c r="N74" i="1" s="1"/>
  <c r="K68" i="1"/>
  <c r="N68" i="1" s="1"/>
  <c r="G58" i="1"/>
  <c r="B20" i="5"/>
  <c r="P162" i="1" l="1"/>
  <c r="P156" i="1"/>
  <c r="P125" i="1"/>
  <c r="P131" i="1"/>
  <c r="P150" i="1"/>
  <c r="P143" i="1"/>
  <c r="P137" i="1"/>
  <c r="P119" i="1"/>
  <c r="P113" i="1"/>
  <c r="P68" i="1"/>
  <c r="I58" i="1"/>
  <c r="J58" i="1" s="1"/>
  <c r="M58" i="1" s="1"/>
  <c r="P87" i="1"/>
  <c r="P74" i="1"/>
  <c r="P80" i="1"/>
  <c r="P105" i="1"/>
  <c r="P93" i="1"/>
  <c r="C6" i="5"/>
  <c r="B7" i="5"/>
  <c r="D5" i="5"/>
  <c r="B176" i="1"/>
  <c r="B175" i="1"/>
  <c r="B174" i="1"/>
  <c r="H112" i="1"/>
  <c r="H111" i="1"/>
  <c r="H110" i="1"/>
  <c r="K30" i="1"/>
  <c r="J30" i="1"/>
  <c r="I30" i="1"/>
  <c r="G30" i="1"/>
  <c r="K25" i="1"/>
  <c r="J25" i="1"/>
  <c r="I25" i="1"/>
  <c r="G25" i="1"/>
  <c r="K20" i="1"/>
  <c r="J20" i="1"/>
  <c r="I20" i="1"/>
  <c r="G20" i="1"/>
  <c r="Q24" i="1"/>
  <c r="D24" i="1"/>
  <c r="D25" i="1" s="1"/>
  <c r="E54" i="1" s="1"/>
  <c r="Q23" i="1"/>
  <c r="G47" i="1" l="1"/>
  <c r="C208" i="1" s="1"/>
  <c r="C213" i="1" s="1"/>
  <c r="J47" i="1"/>
  <c r="F208" i="1" s="1"/>
  <c r="F213" i="1" s="1"/>
  <c r="K47" i="1"/>
  <c r="G208" i="1" s="1"/>
  <c r="G213" i="1" s="1"/>
  <c r="I47" i="1"/>
  <c r="E208" i="1" s="1"/>
  <c r="E213" i="1" s="1"/>
  <c r="H103" i="1"/>
  <c r="H97" i="1"/>
  <c r="F97" i="1" s="1"/>
  <c r="H91" i="1"/>
  <c r="H85" i="1"/>
  <c r="H78" i="1"/>
  <c r="H72" i="1"/>
  <c r="H66" i="1"/>
  <c r="B22" i="5"/>
  <c r="Q25" i="1"/>
  <c r="B33" i="5"/>
  <c r="A24" i="5"/>
  <c r="A22" i="5"/>
  <c r="A20" i="5"/>
  <c r="D30" i="1"/>
  <c r="E56" i="1" s="1"/>
  <c r="D19" i="1"/>
  <c r="D20" i="1" s="1"/>
  <c r="H20" i="1"/>
  <c r="Q18" i="1"/>
  <c r="Q28" i="1"/>
  <c r="B2" i="5"/>
  <c r="B3" i="5"/>
  <c r="A4" i="5"/>
  <c r="A3" i="5"/>
  <c r="A2" i="5"/>
  <c r="B4" i="5"/>
  <c r="Q29" i="1"/>
  <c r="Q19" i="1"/>
  <c r="I164" i="1" l="1"/>
  <c r="I139" i="1"/>
  <c r="I121" i="1"/>
  <c r="I95" i="1"/>
  <c r="I94" i="1"/>
  <c r="I158" i="1"/>
  <c r="I157" i="1"/>
  <c r="I115" i="1"/>
  <c r="I88" i="1"/>
  <c r="I69" i="1"/>
  <c r="I114" i="1"/>
  <c r="I152" i="1"/>
  <c r="I133" i="1"/>
  <c r="I107" i="1"/>
  <c r="I82" i="1"/>
  <c r="I163" i="1"/>
  <c r="I89" i="1"/>
  <c r="I151" i="1"/>
  <c r="I132" i="1"/>
  <c r="I106" i="1"/>
  <c r="I81" i="1"/>
  <c r="I138" i="1"/>
  <c r="I120" i="1"/>
  <c r="I70" i="1"/>
  <c r="I145" i="1"/>
  <c r="I127" i="1"/>
  <c r="I100" i="1"/>
  <c r="I76" i="1"/>
  <c r="I144" i="1"/>
  <c r="I126" i="1"/>
  <c r="I101" i="1"/>
  <c r="I75" i="1"/>
  <c r="F66" i="1"/>
  <c r="C18" i="5" s="1"/>
  <c r="K129" i="1"/>
  <c r="N129" i="1" s="1"/>
  <c r="K123" i="1"/>
  <c r="N123" i="1" s="1"/>
  <c r="K148" i="1"/>
  <c r="N148" i="1" s="1"/>
  <c r="K111" i="1"/>
  <c r="N111" i="1" s="1"/>
  <c r="K117" i="1"/>
  <c r="N117" i="1" s="1"/>
  <c r="K135" i="1"/>
  <c r="N135" i="1" s="1"/>
  <c r="K154" i="1"/>
  <c r="N154" i="1" s="1"/>
  <c r="K141" i="1"/>
  <c r="K160" i="1"/>
  <c r="N160" i="1" s="1"/>
  <c r="K72" i="1"/>
  <c r="K91" i="1"/>
  <c r="K78" i="1"/>
  <c r="K97" i="1"/>
  <c r="K85" i="1"/>
  <c r="K103" i="1"/>
  <c r="N141" i="1"/>
  <c r="H71" i="1"/>
  <c r="H65" i="1"/>
  <c r="H102" i="1"/>
  <c r="H90" i="1"/>
  <c r="H96" i="1"/>
  <c r="H84" i="1"/>
  <c r="H77" i="1"/>
  <c r="G54" i="1"/>
  <c r="I54" i="1" s="1"/>
  <c r="J54" i="1" s="1"/>
  <c r="M54" i="1" s="1"/>
  <c r="K66" i="1"/>
  <c r="H98" i="1"/>
  <c r="H67" i="1"/>
  <c r="H92" i="1"/>
  <c r="H86" i="1"/>
  <c r="H79" i="1"/>
  <c r="H73" i="1"/>
  <c r="H104" i="1"/>
  <c r="B5" i="5"/>
  <c r="Q30" i="1"/>
  <c r="K67" i="1" s="1"/>
  <c r="Q20" i="1"/>
  <c r="K157" i="1" l="1"/>
  <c r="N157" i="1" s="1"/>
  <c r="P157" i="1" s="1"/>
  <c r="K158" i="1"/>
  <c r="N158" i="1" s="1"/>
  <c r="P158" i="1" s="1"/>
  <c r="K118" i="1"/>
  <c r="N118" i="1" s="1"/>
  <c r="K142" i="1"/>
  <c r="N142" i="1" s="1"/>
  <c r="K112" i="1"/>
  <c r="N112" i="1" s="1"/>
  <c r="K136" i="1"/>
  <c r="N136" i="1" s="1"/>
  <c r="K124" i="1"/>
  <c r="N124" i="1" s="1"/>
  <c r="K149" i="1"/>
  <c r="N149" i="1" s="1"/>
  <c r="K130" i="1"/>
  <c r="N130" i="1" s="1"/>
  <c r="K155" i="1"/>
  <c r="N155" i="1" s="1"/>
  <c r="K161" i="1"/>
  <c r="N161" i="1" s="1"/>
  <c r="K98" i="1"/>
  <c r="N98" i="1" s="1"/>
  <c r="K79" i="1"/>
  <c r="N79" i="1" s="1"/>
  <c r="K104" i="1"/>
  <c r="N104" i="1" s="1"/>
  <c r="K86" i="1"/>
  <c r="N86" i="1" s="1"/>
  <c r="K73" i="1"/>
  <c r="N73" i="1" s="1"/>
  <c r="K92" i="1"/>
  <c r="N92" i="1" s="1"/>
  <c r="F67" i="1"/>
  <c r="D18" i="5" s="1"/>
  <c r="K140" i="1"/>
  <c r="N140" i="1" s="1"/>
  <c r="K128" i="1"/>
  <c r="N128" i="1" s="1"/>
  <c r="K153" i="1"/>
  <c r="N153" i="1" s="1"/>
  <c r="K159" i="1"/>
  <c r="N159" i="1" s="1"/>
  <c r="K116" i="1"/>
  <c r="N116" i="1" s="1"/>
  <c r="K110" i="1"/>
  <c r="N110" i="1" s="1"/>
  <c r="K147" i="1"/>
  <c r="N147" i="1" s="1"/>
  <c r="K122" i="1"/>
  <c r="N122" i="1" s="1"/>
  <c r="K134" i="1"/>
  <c r="N134" i="1" s="1"/>
  <c r="K71" i="1"/>
  <c r="N71" i="1" s="1"/>
  <c r="K84" i="1"/>
  <c r="N84" i="1" s="1"/>
  <c r="K96" i="1"/>
  <c r="N96" i="1" s="1"/>
  <c r="G52" i="1"/>
  <c r="I52" i="1" s="1"/>
  <c r="J52" i="1" s="1"/>
  <c r="M52" i="1" s="1"/>
  <c r="K102" i="1"/>
  <c r="N102" i="1" s="1"/>
  <c r="K90" i="1"/>
  <c r="N90" i="1" s="1"/>
  <c r="K77" i="1"/>
  <c r="N77" i="1" s="1"/>
  <c r="H208" i="1"/>
  <c r="H213" i="1"/>
  <c r="I156" i="1"/>
  <c r="I143" i="1"/>
  <c r="I162" i="1"/>
  <c r="I119" i="1"/>
  <c r="I137" i="1"/>
  <c r="I125" i="1"/>
  <c r="I113" i="1"/>
  <c r="I131" i="1"/>
  <c r="I150" i="1"/>
  <c r="P154" i="1"/>
  <c r="P135" i="1"/>
  <c r="I103" i="1"/>
  <c r="I97" i="1"/>
  <c r="I91" i="1"/>
  <c r="I85" i="1"/>
  <c r="I78" i="1"/>
  <c r="I72" i="1"/>
  <c r="I66" i="1"/>
  <c r="B201" i="1"/>
  <c r="Q47" i="1"/>
  <c r="K65" i="1"/>
  <c r="N65" i="1" s="1"/>
  <c r="P65" i="1" s="1"/>
  <c r="P117" i="1"/>
  <c r="P148" i="1"/>
  <c r="I105" i="1"/>
  <c r="I99" i="1"/>
  <c r="I93" i="1"/>
  <c r="I87" i="1"/>
  <c r="I80" i="1"/>
  <c r="I74" i="1"/>
  <c r="I104" i="1"/>
  <c r="I98" i="1"/>
  <c r="I92" i="1"/>
  <c r="I86" i="1"/>
  <c r="I79" i="1"/>
  <c r="I73" i="1"/>
  <c r="I68" i="1"/>
  <c r="I67" i="1"/>
  <c r="P123" i="1"/>
  <c r="N67" i="1"/>
  <c r="G56" i="1"/>
  <c r="P129" i="1"/>
  <c r="P111" i="1"/>
  <c r="P160" i="1"/>
  <c r="P141" i="1"/>
  <c r="I102" i="1"/>
  <c r="I96" i="1"/>
  <c r="I90" i="1"/>
  <c r="I84" i="1"/>
  <c r="I77" i="1"/>
  <c r="I71" i="1"/>
  <c r="I65" i="1"/>
  <c r="N103" i="1"/>
  <c r="N91" i="1"/>
  <c r="N97" i="1"/>
  <c r="N99" i="1"/>
  <c r="N72" i="1"/>
  <c r="N78" i="1"/>
  <c r="N85" i="1"/>
  <c r="N66" i="1"/>
  <c r="P153" i="1" l="1"/>
  <c r="P159" i="1"/>
  <c r="E11" i="5"/>
  <c r="P128" i="1"/>
  <c r="P67" i="1"/>
  <c r="P122" i="1"/>
  <c r="P142" i="1"/>
  <c r="P124" i="1"/>
  <c r="P161" i="1"/>
  <c r="P147" i="1"/>
  <c r="I56" i="1"/>
  <c r="J56" i="1" s="1"/>
  <c r="M56" i="1" s="1"/>
  <c r="P134" i="1"/>
  <c r="P118" i="1"/>
  <c r="P110" i="1"/>
  <c r="P149" i="1"/>
  <c r="P130" i="1"/>
  <c r="P66" i="1"/>
  <c r="P155" i="1"/>
  <c r="P136" i="1"/>
  <c r="P112" i="1"/>
  <c r="P140" i="1"/>
  <c r="P116" i="1"/>
  <c r="P72" i="1"/>
  <c r="P97" i="1"/>
  <c r="P84" i="1"/>
  <c r="P73" i="1"/>
  <c r="P79" i="1"/>
  <c r="P104" i="1"/>
  <c r="P91" i="1"/>
  <c r="P90" i="1"/>
  <c r="P85" i="1"/>
  <c r="P96" i="1"/>
  <c r="P102" i="1"/>
  <c r="P71" i="1"/>
  <c r="P78" i="1"/>
  <c r="P99" i="1"/>
  <c r="P103" i="1"/>
  <c r="P77" i="1"/>
  <c r="P86" i="1"/>
  <c r="P92" i="1"/>
  <c r="P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<sst xmlns="http://schemas.openxmlformats.org/spreadsheetml/2006/main" count="767" uniqueCount="329">
  <si>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</si>
  <si>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</si>
  <si>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</si>
  <si>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</si>
  <si>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</si>
  <si>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</si>
  <si>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</si>
  <si>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</si>
  <si>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</si>
  <si>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</si>
  <si>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</si>
  <si>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</si>
  <si>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</si>
  <si>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</si>
  <si>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</si>
  <si>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</si>
  <si>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</si>
  <si>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</si>
  <si>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</si>
  <si>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</si>
  <si>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</si>
  <si>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</si>
  <si>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</si>
  <si>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</si>
  <si>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</si>
  <si>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</si>
  <si>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</si>
  <si>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</si>
  <si>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</si>
  <si>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</si>
  <si>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</si>
  <si>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</si>
  <si>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</si>
  <si>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</si>
  <si>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</si>
  <si>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</si>
  <si>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</si>
  <si>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</si>
  <si>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</si>
  <si>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</si>
  <si>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</si>
  <si>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</si>
  <si>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</si>
  <si>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</si>
  <si>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</si>
  <si>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</si>
  <si>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</si>
  <si>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</si>
  <si>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</si>
  <si>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</si>
  <si>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</si>
  <si>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</si>
  <si>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</si>
  <si>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</si>
  <si>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DUYỆT HÌNH IN THEO</t>
  </si>
  <si>
    <t>THÔNG TIN ĐỊNH VỊ HÌNH IN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</si>
  <si>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</si>
  <si>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</si>
  <si>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</si>
  <si>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</si>
  <si>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</si>
  <si>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</si>
  <si>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</si>
  <si>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</si>
  <si>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</si>
  <si>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</si>
  <si>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</si>
  <si>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</si>
  <si>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</si>
  <si>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</si>
  <si>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</si>
  <si>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</si>
  <si>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</si>
  <si>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</si>
  <si>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</si>
  <si>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</si>
  <si>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</si>
  <si>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</si>
  <si>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</si>
  <si>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</si>
  <si>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</si>
  <si>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</si>
  <si>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</si>
  <si>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</si>
  <si>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</si>
  <si>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</si>
  <si>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</si>
  <si>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</si>
  <si>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</si>
  <si>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</si>
  <si>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</si>
  <si>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</si>
  <si>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</si>
  <si>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</si>
  <si>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</si>
  <si>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</si>
  <si>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</si>
  <si>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</si>
  <si>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</si>
  <si>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</si>
  <si>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</si>
  <si>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</si>
  <si>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</si>
  <si>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</si>
  <si>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</si>
  <si>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</si>
  <si>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</si>
  <si>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</si>
  <si>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</si>
  <si>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</si>
  <si>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</si>
  <si>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</si>
  <si>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</si>
  <si>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</si>
  <si>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</si>
  <si>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</si>
  <si>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</si>
  <si>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</si>
  <si>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</si>
  <si>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</si>
  <si>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</si>
  <si>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</si>
  <si>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</si>
  <si>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</si>
  <si>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r>
      <t xml:space="preserve">NHÃN CHÍNH - </t>
    </r>
    <r>
      <rPr>
        <b/>
        <sz val="22"/>
        <rFont val="Muli"/>
      </rPr>
      <t>ZWVNL21/BLK</t>
    </r>
  </si>
  <si>
    <t>ZWVNL21/BLK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</si>
  <si>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</si>
  <si>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</si>
  <si>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</si>
  <si>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</si>
  <si>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DÂY LUỒN TRÒN</t>
  </si>
  <si>
    <t>NỀN TRẮNG CHỮ ĐEN</t>
  </si>
  <si>
    <t>PCS</t>
  </si>
  <si>
    <t>NỀN NATURAL CHỮ ĐEN</t>
  </si>
  <si>
    <t>POLY BAG - 11.25" x 17" + 2"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</si>
  <si>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</si>
  <si>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</si>
  <si>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</si>
  <si>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</si>
  <si>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</si>
  <si>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</si>
  <si>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</si>
  <si>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ART WORK</t>
  </si>
  <si>
    <t>MÀU IN</t>
  </si>
  <si>
    <t>GẮN Ở GIỮA LƯNG SAU, TẠI ĐƯỜNG TRA LƯNG, GẤP ĐÔI KHI MAY</t>
  </si>
  <si>
    <t>GẮN TẠI ĐƯỜNG TRA LƯNG SAU KẾ NHÃN CHÍNH VỀ PHÍA TRÁI NGƯỜI MẶC, CÁCH NHÃN CHÍNH 0.5CM, GẤP ĐÔI KHI MAY</t>
  </si>
  <si>
    <t>GẮN BÊN DƯỚI NHÃN THÀNH PHẦN, MÉP NHÃN TRANG TRÍ BẰNG MÉP TRÊN NHÃN THÀNH PHẦN, GẤP ĐÔI KHI MAY</t>
  </si>
  <si>
    <t>LUỒN BÊN TRONG LƯNG QUẦN</t>
  </si>
  <si>
    <t>MAY TẠI LƯNG QUẦN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</si>
  <si>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</si>
  <si>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</si>
  <si>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</si>
  <si>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</si>
  <si>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</si>
  <si>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</si>
  <si>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</si>
  <si>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</si>
  <si>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ĐỊNH VỊ HÌNH IN: TỪ MÉP LAI LÊN ĐẾN CẠNH HÌNH IN</t>
  </si>
  <si>
    <t>1.25"</t>
  </si>
  <si>
    <t>ĐỊNH VỊ HÌNH IN: TỪ ĐƯỜNG MAY SƯỜN NGOÀI ĐẾN CẠNH HÌNH IN</t>
  </si>
  <si>
    <t>151CM</t>
  </si>
  <si>
    <t>VẢI CHÍNH (THÂN+TÚI)</t>
  </si>
  <si>
    <t>BLACK
MESH</t>
  </si>
  <si>
    <t>BK1889</t>
  </si>
  <si>
    <t>THẺ BÀI 1 LÁ - ZHGT08</t>
  </si>
  <si>
    <t>ZHGT08</t>
  </si>
  <si>
    <t>STICKER DÁN THẺ BÀI + BAO SMST</t>
  </si>
  <si>
    <t>STICKER DÁN THÙNG - SMST</t>
  </si>
  <si>
    <t>COLOR STICKER DÁN THÙNG</t>
  </si>
  <si>
    <t>YELLOW/
RED/
ORANGE/
WHITE</t>
  </si>
  <si>
    <t>03</t>
  </si>
  <si>
    <t>04</t>
  </si>
  <si>
    <t>Style Number</t>
  </si>
  <si>
    <t>Style Description</t>
  </si>
  <si>
    <t>Size</t>
  </si>
  <si>
    <t>UPC Code</t>
  </si>
  <si>
    <t>UA STYLE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</si>
  <si>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</si>
  <si>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</si>
  <si>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</si>
  <si>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</si>
  <si>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</si>
  <si>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</si>
  <si>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</si>
  <si>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</si>
  <si>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</si>
  <si>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</si>
  <si>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</si>
  <si>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</si>
  <si>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</si>
  <si>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</si>
  <si>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</si>
  <si>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</si>
  <si>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</si>
  <si>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</si>
  <si>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 xml:space="preserve"> COLOR</t>
  </si>
  <si>
    <t>UA Color</t>
  </si>
  <si>
    <t>-MAY THEO MẪU PP ĐÃ DUYỆT</t>
  </si>
  <si>
    <t>THUN 4.8CM</t>
  </si>
  <si>
    <t>LOẠI 1</t>
  </si>
  <si>
    <t>RED</t>
  </si>
  <si>
    <t>YELLOW</t>
  </si>
  <si>
    <t>ORANGE</t>
  </si>
  <si>
    <t>05</t>
  </si>
  <si>
    <t>GREEN</t>
  </si>
  <si>
    <t>DÂY LUỒN</t>
  </si>
  <si>
    <t>MAINLINE</t>
  </si>
  <si>
    <t>100% POLYESTER</t>
  </si>
  <si>
    <t>NHÃN THÀNH PHẦN 100% POLYESTER</t>
  </si>
  <si>
    <t>WHITE 12-4302 TPG</t>
  </si>
  <si>
    <t>GỒM 2 CHI TIẾT 
GẮN BÊN TRONG SƯỜN TRÁI NGƯỜI MẶC CÁCH MÉP LƯNG 8.5CM, GẤP ĐÔI KHI MAY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</si>
  <si>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</si>
  <si>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</si>
  <si>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</si>
  <si>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</si>
  <si>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</si>
  <si>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</si>
  <si>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</si>
  <si>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NHÃN THÀNH PHẦN 2 CHI TIẾT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</si>
  <si>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</si>
  <si>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</si>
  <si>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NCC MINH ANH</t>
  </si>
  <si>
    <t>LOT 22121172</t>
  </si>
  <si>
    <t>LOT 22121170</t>
  </si>
  <si>
    <t>LOT  0178</t>
  </si>
  <si>
    <t>SHORTS</t>
  </si>
  <si>
    <t>SỐ LƯỢNG CẦN CẤP CHO TEST OUTSOURCE</t>
  </si>
  <si>
    <t>THEO S/O DUYỆT</t>
  </si>
  <si>
    <t>LÁ 2</t>
  </si>
  <si>
    <t>STYLE#</t>
  </si>
  <si>
    <t xml:space="preserve">DESCRIPTION 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</si>
  <si>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</si>
  <si>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</si>
  <si>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</si>
  <si>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</si>
  <si>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</si>
  <si>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</si>
  <si>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</si>
  <si>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</si>
  <si>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</si>
  <si>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</si>
  <si>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</si>
  <si>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</si>
  <si>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</si>
  <si>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</si>
  <si>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</si>
  <si>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LƯNG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</si>
  <si>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</si>
  <si>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</si>
  <si>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</si>
  <si>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</si>
  <si>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</si>
  <si>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</si>
  <si>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</si>
  <si>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</si>
  <si>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</si>
  <si>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</si>
  <si>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</si>
  <si>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</si>
  <si>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</si>
  <si>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</si>
  <si>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</si>
  <si>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</si>
  <si>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</si>
  <si>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</si>
  <si>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</si>
  <si>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</si>
  <si>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</si>
  <si>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</si>
  <si>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</si>
  <si>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</si>
  <si>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</si>
  <si>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 xml:space="preserve">VỊ TRÍ TÚI  TRƯỚC TỪ CẠNH LƯNG </t>
  </si>
  <si>
    <t>DRAWCORD TOTAL LENGTH</t>
  </si>
  <si>
    <t>DÀI DÂY LUỒN THÀNH PHẨM</t>
  </si>
  <si>
    <t>GOLDEN YELLOW</t>
  </si>
  <si>
    <t>DEEP GREEN</t>
  </si>
  <si>
    <t>BERRY LILAC</t>
  </si>
  <si>
    <t>DUSTY NAVY</t>
  </si>
  <si>
    <t>CHÚ Ý: TÊN SIZE: TRÊN NHÃN THÀNH PHẦN NHƯ BÊN DƯỚI (NHÃN THÀNH PHẦN GỒM 2 LÁ, 4 MẶT, 4 THỨ TIẾNG</t>
  </si>
  <si>
    <t>BOTTOMS - QUẦN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</si>
  <si>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</si>
  <si>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</si>
  <si>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</si>
  <si>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</si>
  <si>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</si>
  <si>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</si>
  <si>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</si>
  <si>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</si>
  <si>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</si>
  <si>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170/88A</t>
  </si>
  <si>
    <t>175/92A</t>
  </si>
  <si>
    <t>G</t>
  </si>
  <si>
    <t>180/96A</t>
  </si>
  <si>
    <t>TG</t>
  </si>
  <si>
    <t>185/100A</t>
  </si>
  <si>
    <t>TTG</t>
  </si>
  <si>
    <t>190/104A</t>
  </si>
  <si>
    <t xml:space="preserve">BLACK </t>
  </si>
  <si>
    <t>VẢI CHÍNH (THÂN+TÚI) MẶC NGOÀI</t>
  </si>
  <si>
    <t>chờ mer cấp</t>
  </si>
  <si>
    <t>THEO TECHPACK</t>
  </si>
  <si>
    <t>EMBROIDERY PLACEMENT FROM EDGE OF HEM</t>
  </si>
  <si>
    <t>DỊNH VỊ HÌNH THÊU TỪ MÉP LAI</t>
  </si>
  <si>
    <t>EMBROIDERY PLACEMENT FROM SIDE SEAM</t>
  </si>
  <si>
    <t>DỊNH VỊ HÌNH THÊU TỪ ĐƯỜNG MAY SƯỜN</t>
  </si>
  <si>
    <t>THANH THI 206</t>
  </si>
  <si>
    <t>S20  SP25  S2702</t>
  </si>
  <si>
    <t xml:space="preserve">TÁC NGHIỆP MAY MẪU PROTO: MAY THEO TÀI LIỆU ST112328 </t>
  </si>
  <si>
    <t>ST112328</t>
  </si>
  <si>
    <t>DOUBLE JERSEY SHORT</t>
  </si>
  <si>
    <t>SP25 SAMPLING</t>
  </si>
  <si>
    <t>100% COTTON HEAVY JESEY 320gsm</t>
  </si>
  <si>
    <t>NAVY</t>
  </si>
  <si>
    <t>QUẦN 2 LỚP VẢI CHÍNH (THÂN+TÚI)+ LÓT</t>
  </si>
  <si>
    <t>KHÔNG CẦN MAY</t>
  </si>
  <si>
    <t xml:space="preserve">DÂY LUỒN DẸP </t>
  </si>
  <si>
    <t>2” WIDE X 1.78” HEIGHT</t>
  </si>
  <si>
    <t>KHÔNG IN</t>
  </si>
  <si>
    <t>ĐỊNH VỊ HÌNH THÊU: TỪ MÉP LAI LÊN ĐẾN CẠNH HÌNH IN</t>
  </si>
  <si>
    <t>LIGHT POTASIUM SPRAY + STONE WASH</t>
  </si>
  <si>
    <t>DUYỆT THEO TEACH PACK</t>
  </si>
  <si>
    <t>-CÁCH MAY THEO TÀI LIỆU</t>
  </si>
  <si>
    <t>TOÀN BỘ QUẦN LÀ HAI LỚP
VUI LÒNG XỬ LÍ CẢ HAI LỚP SAO CHO NHƯ TRONG 1 LẦN MAY. LỚP CHÍNH VÀ LÓT LUÔN MAY CÙNG VỚI NHAU</t>
  </si>
  <si>
    <t>DÀI (INCH)</t>
  </si>
  <si>
    <t>LÁ 1: KHÔNG CẦN MAY</t>
  </si>
  <si>
    <t>LÁ 2:  KHÔNG CẦN MAY</t>
  </si>
  <si>
    <t>LƯU MỘT CÁI TRƯỚC WASH</t>
  </si>
  <si>
    <t>THÊU BTP THÂN TRƯỚC TRÁI - LỚP CHÍNH BÊN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</si>
</sst>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b/>
      <sz val="28"/>
      <color theme="1"/>
      <name val="Muli"/>
    </font>
    <font>
      <sz val="11"/>
      <color rgb="FF000000"/>
      <name val="Calibri"/>
      <family val="2"/>
    </font>
    <font>
      <sz val="20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0"/>
      <name val="Muli"/>
    </font>
    <font>
      <b/>
      <sz val="12"/>
      <name val="Muli"/>
    </font>
    <font>
      <b/>
      <sz val="12"/>
      <name val="EuclidCircularA-Regular"/>
    </font>
    <font>
      <b/>
      <sz val="18"/>
      <color theme="1"/>
      <name val="Muli"/>
    </font>
    <font>
      <sz val="36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36"/>
      <name val="Muli"/>
    </font>
    <font>
      <b/>
      <sz val="40"/>
      <name val="Muli"/>
    </font>
    <font>
      <b/>
      <sz val="72"/>
      <name val="Muli"/>
    </font>
    <font>
      <sz val="8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4"/>
      <color indexed="48"/>
      <name val="Muli"/>
    </font>
    <font>
      <sz val="24"/>
      <name val="Muli"/>
    </font>
    <font>
      <b/>
      <sz val="24"/>
      <color theme="1"/>
      <name val="Muli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16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  <font>
      <sz val="28"/>
      <color theme="1"/>
      <name val="Muli"/>
    </font>
    <font>
      <sz val="16"/>
      <color rgb="FFFF0000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35"/>
      <color theme="1"/>
      <name val="Muli"/>
    </font>
    <font>
      <b/>
      <sz val="25"/>
      <name val="Muli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7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9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2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9" applyNumberFormat="0" applyProtection="0">
      <alignment horizontal="right" vertical="center"/>
    </xf>
    <xf numFmtId="0" fontId="5" fillId="8" borderId="1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0" fillId="0" borderId="0"/>
    <xf numFmtId="0" fontId="16" fillId="0" borderId="0"/>
    <xf numFmtId="0" fontId="1" fillId="0" borderId="0"/>
    <xf numFmtId="0" fontId="64" fillId="0" borderId="0" applyNumberFormat="0" applyFill="0" applyBorder="0" applyAlignment="0" applyProtection="0"/>
    <xf numFmtId="0" fontId="65" fillId="0" borderId="50" applyNumberFormat="0" applyFill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7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70" fillId="18" borderId="0" applyNumberFormat="0" applyBorder="0" applyAlignment="0" applyProtection="0"/>
    <xf numFmtId="0" fontId="71" fillId="19" borderId="53" applyNumberFormat="0" applyAlignment="0" applyProtection="0"/>
    <xf numFmtId="0" fontId="72" fillId="20" borderId="54" applyNumberFormat="0" applyAlignment="0" applyProtection="0"/>
    <xf numFmtId="0" fontId="73" fillId="20" borderId="53" applyNumberFormat="0" applyAlignment="0" applyProtection="0"/>
    <xf numFmtId="0" fontId="74" fillId="0" borderId="55" applyNumberFormat="0" applyFill="0" applyAlignment="0" applyProtection="0"/>
    <xf numFmtId="0" fontId="75" fillId="21" borderId="56" applyNumberFormat="0" applyAlignment="0" applyProtection="0"/>
    <xf numFmtId="0" fontId="76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58" applyNumberFormat="0" applyFill="0" applyAlignment="0" applyProtection="0"/>
    <xf numFmtId="0" fontId="7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2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0" fontId="43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2" xfId="0" quotePrefix="1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6" xfId="0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0" fontId="2" fillId="0" borderId="0" xfId="0" applyFont="1"/>
    <xf numFmtId="0" fontId="47" fillId="0" borderId="0" xfId="0" applyFont="1"/>
    <xf numFmtId="0" fontId="27" fillId="0" borderId="2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0" xfId="0" applyFont="1" applyBorder="1"/>
    <xf numFmtId="0" fontId="49" fillId="0" borderId="31" xfId="0" applyFont="1" applyBorder="1"/>
    <xf numFmtId="0" fontId="48" fillId="0" borderId="31" xfId="0" applyFont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3" xfId="0" applyFont="1" applyBorder="1"/>
    <xf numFmtId="0" fontId="42" fillId="0" borderId="34" xfId="0" applyFont="1" applyBorder="1"/>
    <xf numFmtId="0" fontId="42" fillId="0" borderId="34" xfId="0" applyFont="1" applyBorder="1" applyAlignment="1">
      <alignment horizontal="center"/>
    </xf>
    <xf numFmtId="165" fontId="42" fillId="0" borderId="35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6" xfId="0" applyNumberFormat="1" applyFont="1" applyBorder="1" applyAlignment="1">
      <alignment horizontal="center"/>
    </xf>
    <xf numFmtId="165" fontId="42" fillId="0" borderId="37" xfId="0" applyNumberFormat="1" applyFont="1" applyBorder="1" applyAlignment="1">
      <alignment horizontal="center" wrapText="1"/>
    </xf>
    <xf numFmtId="165" fontId="42" fillId="0" borderId="37" xfId="0" applyNumberFormat="1" applyFont="1" applyBorder="1" applyAlignment="1">
      <alignment horizontal="center"/>
    </xf>
    <xf numFmtId="165" fontId="42" fillId="0" borderId="35" xfId="0" applyNumberFormat="1" applyFont="1" applyBorder="1" applyAlignment="1">
      <alignment horizontal="center"/>
    </xf>
    <xf numFmtId="0" fontId="42" fillId="0" borderId="38" xfId="0" applyFont="1" applyBorder="1"/>
    <xf numFmtId="165" fontId="42" fillId="0" borderId="38" xfId="0" applyNumberFormat="1" applyFont="1" applyBorder="1" applyAlignment="1">
      <alignment horizontal="center"/>
    </xf>
    <xf numFmtId="165" fontId="42" fillId="0" borderId="39" xfId="0" applyNumberFormat="1" applyFont="1" applyBorder="1" applyAlignment="1">
      <alignment horizontal="center"/>
    </xf>
    <xf numFmtId="0" fontId="25" fillId="2" borderId="40" xfId="0" applyFont="1" applyFill="1" applyBorder="1" applyAlignment="1">
      <alignment vertical="center"/>
    </xf>
    <xf numFmtId="0" fontId="26" fillId="2" borderId="40" xfId="0" applyFont="1" applyFill="1" applyBorder="1" applyAlignment="1">
      <alignment vertical="center" wrapText="1"/>
    </xf>
    <xf numFmtId="0" fontId="25" fillId="2" borderId="41" xfId="0" applyFont="1" applyFill="1" applyBorder="1" applyAlignment="1">
      <alignment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31" fillId="2" borderId="12" xfId="0" applyFont="1" applyFill="1" applyBorder="1" applyAlignment="1">
      <alignment horizontal="center" vertical="center"/>
    </xf>
    <xf numFmtId="1" fontId="55" fillId="0" borderId="12" xfId="1" applyNumberFormat="1" applyFont="1" applyBorder="1" applyAlignment="1">
      <alignment horizontal="center" vertical="center" wrapText="1"/>
    </xf>
    <xf numFmtId="1" fontId="32" fillId="0" borderId="12" xfId="1" applyNumberFormat="1" applyFont="1" applyBorder="1" applyAlignment="1">
      <alignment horizontal="center" vertical="center" wrapText="1"/>
    </xf>
    <xf numFmtId="1" fontId="31" fillId="2" borderId="12" xfId="0" applyNumberFormat="1" applyFont="1" applyFill="1" applyBorder="1" applyAlignment="1">
      <alignment horizontal="center" vertical="center"/>
    </xf>
    <xf numFmtId="2" fontId="31" fillId="2" borderId="12" xfId="0" applyNumberFormat="1" applyFont="1" applyFill="1" applyBorder="1" applyAlignment="1">
      <alignment horizontal="center" vertical="center"/>
    </xf>
    <xf numFmtId="165" fontId="31" fillId="2" borderId="12" xfId="0" applyNumberFormat="1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56" fillId="2" borderId="0" xfId="0" applyFont="1" applyFill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1" fontId="31" fillId="2" borderId="13" xfId="0" applyNumberFormat="1" applyFont="1" applyFill="1" applyBorder="1" applyAlignment="1">
      <alignment vertical="center" wrapText="1"/>
    </xf>
    <xf numFmtId="0" fontId="32" fillId="0" borderId="9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1" fontId="58" fillId="0" borderId="12" xfId="1" applyNumberFormat="1" applyFont="1" applyBorder="1" applyAlignment="1">
      <alignment horizontal="center" vertical="center" wrapText="1"/>
    </xf>
    <xf numFmtId="1" fontId="31" fillId="2" borderId="12" xfId="0" applyNumberFormat="1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25" fillId="2" borderId="44" xfId="0" applyFont="1" applyFill="1" applyBorder="1" applyAlignment="1">
      <alignment vertical="center"/>
    </xf>
    <xf numFmtId="0" fontId="62" fillId="15" borderId="12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2" fillId="15" borderId="12" xfId="0" applyFont="1" applyFill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0" fontId="36" fillId="13" borderId="12" xfId="2" applyFont="1" applyFill="1" applyBorder="1" applyAlignment="1">
      <alignment horizontal="center" vertical="center" wrapText="1"/>
    </xf>
    <xf numFmtId="0" fontId="36" fillId="5" borderId="12" xfId="2" applyFont="1" applyFill="1" applyBorder="1" applyAlignment="1">
      <alignment horizontal="center" vertical="center" wrapText="1"/>
    </xf>
    <xf numFmtId="0" fontId="36" fillId="5" borderId="12" xfId="2" applyFont="1" applyFill="1" applyBorder="1" applyAlignment="1">
      <alignment horizontal="center" vertical="center"/>
    </xf>
    <xf numFmtId="1" fontId="36" fillId="5" borderId="12" xfId="2" applyNumberFormat="1" applyFont="1" applyFill="1" applyBorder="1" applyAlignment="1">
      <alignment horizontal="center" vertical="center" wrapText="1"/>
    </xf>
    <xf numFmtId="0" fontId="80" fillId="0" borderId="12" xfId="2" applyFont="1" applyBorder="1" applyAlignment="1">
      <alignment horizontal="center" vertical="center" wrapText="1"/>
    </xf>
    <xf numFmtId="1" fontId="36" fillId="0" borderId="12" xfId="2" applyNumberFormat="1" applyFont="1" applyBorder="1" applyAlignment="1">
      <alignment horizontal="center" vertical="center" wrapText="1"/>
    </xf>
    <xf numFmtId="0" fontId="80" fillId="0" borderId="12" xfId="2" quotePrefix="1" applyFont="1" applyBorder="1" applyAlignment="1">
      <alignment horizontal="center" vertical="center" wrapText="1"/>
    </xf>
    <xf numFmtId="0" fontId="80" fillId="0" borderId="0" xfId="2" applyFont="1" applyAlignment="1">
      <alignment vertical="center"/>
    </xf>
    <xf numFmtId="0" fontId="80" fillId="0" borderId="0" xfId="2" applyFont="1" applyAlignment="1">
      <alignment horizontal="center" vertical="center"/>
    </xf>
    <xf numFmtId="0" fontId="42" fillId="0" borderId="0" xfId="59" applyFont="1" applyAlignment="1">
      <alignment vertical="center"/>
    </xf>
    <xf numFmtId="0" fontId="81" fillId="0" borderId="0" xfId="59" applyFont="1" applyAlignment="1">
      <alignment vertical="center"/>
    </xf>
    <xf numFmtId="0" fontId="42" fillId="0" borderId="0" xfId="59" applyFont="1"/>
    <xf numFmtId="0" fontId="81" fillId="5" borderId="59" xfId="59" applyFont="1" applyFill="1" applyBorder="1" applyAlignment="1">
      <alignment horizontal="left" vertical="center"/>
    </xf>
    <xf numFmtId="0" fontId="81" fillId="0" borderId="0" xfId="59" applyFont="1" applyAlignment="1">
      <alignment horizontal="left" vertical="center"/>
    </xf>
    <xf numFmtId="0" fontId="81" fillId="0" borderId="0" xfId="59" applyFont="1" applyAlignment="1">
      <alignment horizontal="left" vertical="center" wrapText="1"/>
    </xf>
    <xf numFmtId="0" fontId="42" fillId="0" borderId="22" xfId="59" applyFont="1" applyBorder="1"/>
    <xf numFmtId="0" fontId="81" fillId="0" borderId="0" xfId="59" applyFont="1" applyAlignment="1">
      <alignment horizontal="center" vertical="center"/>
    </xf>
    <xf numFmtId="0" fontId="81" fillId="0" borderId="60" xfId="59" applyFont="1" applyBorder="1" applyAlignment="1">
      <alignment horizontal="center" vertical="center"/>
    </xf>
    <xf numFmtId="0" fontId="81" fillId="0" borderId="60" xfId="59" applyFont="1" applyBorder="1" applyAlignment="1">
      <alignment horizontal="center" vertical="center" wrapText="1"/>
    </xf>
    <xf numFmtId="0" fontId="81" fillId="0" borderId="64" xfId="59" applyFont="1" applyBorder="1" applyAlignment="1">
      <alignment horizontal="center" vertical="center"/>
    </xf>
    <xf numFmtId="0" fontId="81" fillId="0" borderId="65" xfId="59" applyFont="1" applyBorder="1" applyAlignment="1">
      <alignment horizontal="center" vertical="center" wrapText="1"/>
    </xf>
    <xf numFmtId="0" fontId="81" fillId="0" borderId="72" xfId="59" applyFont="1" applyBorder="1" applyAlignment="1">
      <alignment horizontal="center" vertical="center"/>
    </xf>
    <xf numFmtId="0" fontId="81" fillId="0" borderId="73" xfId="59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27" fillId="5" borderId="76" xfId="0" applyFont="1" applyFill="1" applyBorder="1" applyAlignment="1">
      <alignment horizontal="center" vertical="center"/>
    </xf>
    <xf numFmtId="0" fontId="27" fillId="5" borderId="77" xfId="0" applyFont="1" applyFill="1" applyBorder="1" applyAlignment="1">
      <alignment horizontal="center" vertical="center"/>
    </xf>
    <xf numFmtId="0" fontId="27" fillId="5" borderId="76" xfId="0" applyFont="1" applyFill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vertical="center"/>
    </xf>
    <xf numFmtId="0" fontId="86" fillId="3" borderId="0" xfId="0" applyFont="1" applyFill="1" applyAlignment="1">
      <alignment vertical="center"/>
    </xf>
    <xf numFmtId="0" fontId="87" fillId="4" borderId="2" xfId="0" quotePrefix="1" applyFont="1" applyFill="1" applyBorder="1" applyAlignment="1">
      <alignment horizontal="center" vertical="center"/>
    </xf>
    <xf numFmtId="0" fontId="86" fillId="2" borderId="2" xfId="0" applyFont="1" applyFill="1" applyBorder="1" applyAlignment="1">
      <alignment horizontal="center" vertical="center"/>
    </xf>
    <xf numFmtId="0" fontId="84" fillId="2" borderId="0" xfId="0" applyFont="1" applyFill="1" applyAlignment="1">
      <alignment vertical="center"/>
    </xf>
    <xf numFmtId="0" fontId="86" fillId="2" borderId="2" xfId="0" applyFont="1" applyFill="1" applyBorder="1" applyAlignment="1">
      <alignment horizontal="left" vertical="center"/>
    </xf>
    <xf numFmtId="0" fontId="85" fillId="2" borderId="2" xfId="0" applyFont="1" applyFill="1" applyBorder="1" applyAlignment="1">
      <alignment horizontal="left" vertical="center"/>
    </xf>
    <xf numFmtId="0" fontId="87" fillId="2" borderId="3" xfId="0" applyFont="1" applyFill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7" fillId="14" borderId="3" xfId="0" applyFont="1" applyFill="1" applyBorder="1" applyAlignment="1">
      <alignment horizontal="center" vertical="center"/>
    </xf>
    <xf numFmtId="0" fontId="87" fillId="5" borderId="3" xfId="0" applyFont="1" applyFill="1" applyBorder="1" applyAlignment="1">
      <alignment vertical="center"/>
    </xf>
    <xf numFmtId="1" fontId="87" fillId="14" borderId="3" xfId="0" applyNumberFormat="1" applyFont="1" applyFill="1" applyBorder="1" applyAlignment="1">
      <alignment vertical="center"/>
    </xf>
    <xf numFmtId="1" fontId="87" fillId="14" borderId="3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5" fillId="2" borderId="2" xfId="0" applyFont="1" applyFill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8" fillId="2" borderId="0" xfId="0" applyFont="1" applyFill="1" applyAlignment="1">
      <alignment vertical="center"/>
    </xf>
    <xf numFmtId="0" fontId="88" fillId="12" borderId="0" xfId="0" applyFont="1" applyFill="1" applyAlignment="1">
      <alignment horizontal="left" vertical="center"/>
    </xf>
    <xf numFmtId="0" fontId="88" fillId="12" borderId="0" xfId="0" applyFont="1" applyFill="1" applyAlignment="1">
      <alignment horizontal="center" vertical="center"/>
    </xf>
    <xf numFmtId="1" fontId="88" fillId="12" borderId="0" xfId="0" applyNumberFormat="1" applyFont="1" applyFill="1" applyAlignment="1">
      <alignment horizontal="right" vertical="center"/>
    </xf>
    <xf numFmtId="1" fontId="88" fillId="12" borderId="0" xfId="0" applyNumberFormat="1" applyFont="1" applyFill="1" applyAlignment="1">
      <alignment horizontal="center" vertical="center"/>
    </xf>
    <xf numFmtId="1" fontId="83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1" fillId="0" borderId="6" xfId="59" applyFont="1" applyBorder="1" applyAlignment="1">
      <alignment horizontal="center" vertical="center"/>
    </xf>
    <xf numFmtId="173" fontId="31" fillId="2" borderId="12" xfId="0" applyNumberFormat="1" applyFont="1" applyFill="1" applyBorder="1" applyAlignment="1">
      <alignment horizontal="center" vertical="center"/>
    </xf>
    <xf numFmtId="0" fontId="36" fillId="0" borderId="12" xfId="2" applyFont="1" applyBorder="1" applyAlignment="1">
      <alignment vertical="top"/>
    </xf>
    <xf numFmtId="1" fontId="87" fillId="0" borderId="12" xfId="2" applyNumberFormat="1" applyFont="1" applyBorder="1" applyAlignment="1">
      <alignment vertical="top" wrapText="1"/>
    </xf>
    <xf numFmtId="0" fontId="91" fillId="11" borderId="12" xfId="0" applyFont="1" applyFill="1" applyBorder="1" applyAlignment="1">
      <alignment vertical="center"/>
    </xf>
    <xf numFmtId="0" fontId="46" fillId="0" borderId="12" xfId="0" applyFont="1" applyBorder="1" applyAlignment="1">
      <alignment horizontal="center"/>
    </xf>
    <xf numFmtId="0" fontId="46" fillId="0" borderId="12" xfId="0" quotePrefix="1" applyFont="1" applyBorder="1" applyAlignment="1">
      <alignment horizontal="center"/>
    </xf>
    <xf numFmtId="16" fontId="46" fillId="0" borderId="12" xfId="0" quotePrefix="1" applyNumberFormat="1" applyFont="1" applyBorder="1" applyAlignment="1">
      <alignment horizontal="center"/>
    </xf>
    <xf numFmtId="14" fontId="81" fillId="47" borderId="59" xfId="59" applyNumberFormat="1" applyFont="1" applyFill="1" applyBorder="1" applyAlignment="1">
      <alignment horizontal="center" vertical="center"/>
    </xf>
    <xf numFmtId="0" fontId="81" fillId="47" borderId="59" xfId="59" applyFont="1" applyFill="1" applyBorder="1" applyAlignment="1">
      <alignment horizontal="center" vertical="center"/>
    </xf>
    <xf numFmtId="0" fontId="81" fillId="47" borderId="59" xfId="59" applyFont="1" applyFill="1" applyBorder="1" applyAlignment="1">
      <alignment horizontal="left" vertical="center"/>
    </xf>
    <xf numFmtId="0" fontId="0" fillId="0" borderId="24" xfId="0" applyBorder="1"/>
    <xf numFmtId="0" fontId="42" fillId="0" borderId="25" xfId="59" applyFont="1" applyBorder="1"/>
    <xf numFmtId="0" fontId="43" fillId="5" borderId="59" xfId="59" applyFont="1" applyFill="1" applyBorder="1" applyAlignment="1">
      <alignment horizontal="center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59" xfId="59" applyFont="1" applyFill="1" applyBorder="1" applyAlignment="1">
      <alignment horizontal="center" vertical="center" wrapText="1"/>
    </xf>
    <xf numFmtId="0" fontId="43" fillId="5" borderId="7" xfId="59" applyFont="1" applyFill="1" applyBorder="1" applyAlignment="1">
      <alignment horizontal="center" vertical="center" wrapText="1"/>
    </xf>
    <xf numFmtId="0" fontId="81" fillId="0" borderId="69" xfId="59" applyFont="1" applyBorder="1" applyAlignment="1">
      <alignment horizontal="center" vertical="center"/>
    </xf>
    <xf numFmtId="0" fontId="81" fillId="0" borderId="73" xfId="59" applyFont="1" applyBorder="1" applyAlignment="1">
      <alignment horizontal="center" vertical="center" wrapText="1"/>
    </xf>
    <xf numFmtId="0" fontId="81" fillId="0" borderId="0" xfId="59" applyFont="1" applyAlignment="1">
      <alignment horizontal="center" vertical="top"/>
    </xf>
    <xf numFmtId="0" fontId="94" fillId="2" borderId="0" xfId="0" applyFont="1" applyFill="1" applyAlignment="1">
      <alignment vertical="center"/>
    </xf>
    <xf numFmtId="0" fontId="95" fillId="2" borderId="12" xfId="0" applyFont="1" applyFill="1" applyBorder="1" applyAlignment="1">
      <alignment horizontal="center" vertical="center"/>
    </xf>
    <xf numFmtId="0" fontId="95" fillId="2" borderId="12" xfId="0" applyFont="1" applyFill="1" applyBorder="1" applyAlignment="1">
      <alignment horizontal="center" vertical="center" wrapText="1"/>
    </xf>
    <xf numFmtId="1" fontId="95" fillId="2" borderId="12" xfId="0" applyNumberFormat="1" applyFont="1" applyFill="1" applyBorder="1" applyAlignment="1">
      <alignment horizontal="center" vertical="center" wrapText="1"/>
    </xf>
    <xf numFmtId="165" fontId="95" fillId="2" borderId="12" xfId="0" applyNumberFormat="1" applyFont="1" applyFill="1" applyBorder="1" applyAlignment="1">
      <alignment horizontal="center" vertical="center"/>
    </xf>
    <xf numFmtId="1" fontId="95" fillId="2" borderId="12" xfId="0" applyNumberFormat="1" applyFont="1" applyFill="1" applyBorder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1" fontId="89" fillId="0" borderId="13" xfId="2" applyNumberFormat="1" applyFont="1" applyBorder="1" applyAlignment="1">
      <alignment horizontal="left" vertical="top" wrapText="1"/>
    </xf>
    <xf numFmtId="0" fontId="89" fillId="0" borderId="10" xfId="2" applyFont="1" applyBorder="1" applyAlignment="1">
      <alignment horizontal="left" vertical="top" wrapText="1"/>
    </xf>
    <xf numFmtId="0" fontId="97" fillId="0" borderId="80" xfId="60" applyFont="1" applyBorder="1" applyAlignment="1">
      <alignment horizontal="left"/>
    </xf>
    <xf numFmtId="0" fontId="97" fillId="0" borderId="22" xfId="60" applyFont="1" applyBorder="1" applyAlignment="1">
      <alignment horizontal="left"/>
    </xf>
    <xf numFmtId="0" fontId="98" fillId="0" borderId="22" xfId="60" applyFont="1" applyBorder="1" applyAlignment="1">
      <alignment horizontal="left" vertical="center"/>
    </xf>
    <xf numFmtId="12" fontId="60" fillId="0" borderId="22" xfId="60" applyNumberFormat="1" applyBorder="1"/>
    <xf numFmtId="0" fontId="99" fillId="0" borderId="0" xfId="60" applyFont="1" applyAlignment="1">
      <alignment horizontal="center"/>
    </xf>
    <xf numFmtId="0" fontId="99" fillId="0" borderId="22" xfId="60" applyFont="1" applyBorder="1" applyAlignment="1">
      <alignment horizontal="center"/>
    </xf>
    <xf numFmtId="0" fontId="60" fillId="0" borderId="0" xfId="60"/>
    <xf numFmtId="0" fontId="97" fillId="0" borderId="0" xfId="60" applyFont="1" applyAlignment="1">
      <alignment horizontal="left"/>
    </xf>
    <xf numFmtId="0" fontId="100" fillId="0" borderId="0" xfId="60" applyFont="1" applyAlignment="1">
      <alignment horizontal="left" vertical="center"/>
    </xf>
    <xf numFmtId="12" fontId="60" fillId="0" borderId="0" xfId="60" applyNumberFormat="1"/>
    <xf numFmtId="14" fontId="101" fillId="0" borderId="0" xfId="60" applyNumberFormat="1" applyFont="1"/>
    <xf numFmtId="12" fontId="102" fillId="0" borderId="0" xfId="60" applyNumberFormat="1" applyFont="1"/>
    <xf numFmtId="12" fontId="101" fillId="0" borderId="0" xfId="60" applyNumberFormat="1" applyFont="1"/>
    <xf numFmtId="0" fontId="100" fillId="0" borderId="83" xfId="60" applyFont="1" applyBorder="1"/>
    <xf numFmtId="0" fontId="100" fillId="0" borderId="87" xfId="60" applyFont="1" applyBorder="1"/>
    <xf numFmtId="0" fontId="100" fillId="0" borderId="0" xfId="60" applyFont="1"/>
    <xf numFmtId="12" fontId="103" fillId="0" borderId="0" xfId="60" applyNumberFormat="1" applyFont="1"/>
    <xf numFmtId="12" fontId="102" fillId="2" borderId="0" xfId="60" applyNumberFormat="1" applyFont="1" applyFill="1"/>
    <xf numFmtId="0" fontId="104" fillId="48" borderId="85" xfId="60" applyFont="1" applyFill="1" applyBorder="1" applyAlignment="1">
      <alignment horizontal="center" vertical="center"/>
    </xf>
    <xf numFmtId="0" fontId="102" fillId="0" borderId="0" xfId="60" applyFont="1"/>
    <xf numFmtId="0" fontId="106" fillId="49" borderId="5" xfId="60" applyFont="1" applyFill="1" applyBorder="1"/>
    <xf numFmtId="12" fontId="107" fillId="49" borderId="59" xfId="60" applyNumberFormat="1" applyFont="1" applyFill="1" applyBorder="1" applyAlignment="1">
      <alignment horizontal="center"/>
    </xf>
    <xf numFmtId="12" fontId="107" fillId="49" borderId="6" xfId="60" applyNumberFormat="1" applyFont="1" applyFill="1" applyBorder="1" applyAlignment="1">
      <alignment horizontal="center" vertical="center" wrapText="1"/>
    </xf>
    <xf numFmtId="12" fontId="108" fillId="49" borderId="59" xfId="60" applyNumberFormat="1" applyFont="1" applyFill="1" applyBorder="1" applyAlignment="1">
      <alignment horizontal="center" vertical="center" wrapText="1"/>
    </xf>
    <xf numFmtId="12" fontId="109" fillId="49" borderId="6" xfId="60" applyNumberFormat="1" applyFont="1" applyFill="1" applyBorder="1" applyAlignment="1">
      <alignment horizontal="center" vertical="center"/>
    </xf>
    <xf numFmtId="0" fontId="110" fillId="50" borderId="0" xfId="60" applyFont="1" applyFill="1" applyAlignment="1">
      <alignment horizontal="center" vertical="center"/>
    </xf>
    <xf numFmtId="0" fontId="104" fillId="0" borderId="0" xfId="60" applyFont="1" applyAlignment="1">
      <alignment horizontal="center" vertical="center"/>
    </xf>
    <xf numFmtId="0" fontId="104" fillId="0" borderId="90" xfId="60" applyFont="1" applyBorder="1" applyAlignment="1">
      <alignment horizontal="center"/>
    </xf>
    <xf numFmtId="0" fontId="108" fillId="49" borderId="91" xfId="60" applyFont="1" applyFill="1" applyBorder="1" applyAlignment="1">
      <alignment horizontal="center" vertical="center"/>
    </xf>
    <xf numFmtId="0" fontId="108" fillId="49" borderId="25" xfId="60" applyFont="1" applyFill="1" applyBorder="1" applyAlignment="1">
      <alignment horizontal="center" vertical="center"/>
    </xf>
    <xf numFmtId="0" fontId="108" fillId="49" borderId="59" xfId="60" applyFont="1" applyFill="1" applyBorder="1" applyAlignment="1">
      <alignment horizontal="center" vertical="center"/>
    </xf>
    <xf numFmtId="0" fontId="110" fillId="50" borderId="0" xfId="60" applyFont="1" applyFill="1" applyAlignment="1">
      <alignment horizontal="center"/>
    </xf>
    <xf numFmtId="0" fontId="113" fillId="0" borderId="0" xfId="60" applyFont="1" applyAlignment="1">
      <alignment horizontal="left" vertical="center"/>
    </xf>
    <xf numFmtId="0" fontId="104" fillId="0" borderId="0" xfId="60" applyFont="1" applyAlignment="1">
      <alignment horizontal="center"/>
    </xf>
    <xf numFmtId="0" fontId="104" fillId="3" borderId="90" xfId="60" applyFont="1" applyFill="1" applyBorder="1" applyAlignment="1">
      <alignment horizontal="center" vertical="center"/>
    </xf>
    <xf numFmtId="0" fontId="104" fillId="0" borderId="0" xfId="60" applyFont="1" applyAlignment="1">
      <alignment horizontal="left" vertical="center"/>
    </xf>
    <xf numFmtId="0" fontId="113" fillId="0" borderId="0" xfId="60" applyFont="1" applyAlignment="1">
      <alignment horizontal="left" vertical="center" wrapText="1"/>
    </xf>
    <xf numFmtId="0" fontId="104" fillId="2" borderId="0" xfId="60" applyFont="1" applyFill="1" applyAlignment="1">
      <alignment horizontal="left" vertical="center"/>
    </xf>
    <xf numFmtId="0" fontId="113" fillId="2" borderId="0" xfId="60" applyFont="1" applyFill="1" applyAlignment="1">
      <alignment horizontal="left" vertical="center"/>
    </xf>
    <xf numFmtId="0" fontId="115" fillId="0" borderId="0" xfId="60" applyFont="1" applyAlignment="1">
      <alignment horizontal="center" vertical="center"/>
    </xf>
    <xf numFmtId="0" fontId="116" fillId="0" borderId="0" xfId="60" applyFont="1" applyAlignment="1">
      <alignment horizontal="left" vertical="center"/>
    </xf>
    <xf numFmtId="12" fontId="104" fillId="0" borderId="0" xfId="60" applyNumberFormat="1" applyFont="1" applyAlignment="1">
      <alignment horizontal="center" vertical="center"/>
    </xf>
    <xf numFmtId="12" fontId="117" fillId="0" borderId="0" xfId="60" applyNumberFormat="1" applyFont="1" applyAlignment="1">
      <alignment horizontal="center" vertical="center"/>
    </xf>
    <xf numFmtId="12" fontId="117" fillId="3" borderId="0" xfId="60" applyNumberFormat="1" applyFont="1" applyFill="1" applyAlignment="1">
      <alignment horizontal="center" vertical="center"/>
    </xf>
    <xf numFmtId="12" fontId="117" fillId="55" borderId="0" xfId="60" applyNumberFormat="1" applyFont="1" applyFill="1" applyAlignment="1">
      <alignment horizontal="center" vertical="center"/>
    </xf>
    <xf numFmtId="12" fontId="101" fillId="55" borderId="0" xfId="60" applyNumberFormat="1" applyFont="1" applyFill="1"/>
    <xf numFmtId="1" fontId="55" fillId="0" borderId="42" xfId="1" applyNumberFormat="1" applyFont="1" applyBorder="1" applyAlignment="1">
      <alignment horizontal="center" vertical="center" wrapText="1"/>
    </xf>
    <xf numFmtId="1" fontId="32" fillId="2" borderId="92" xfId="0" applyNumberFormat="1" applyFont="1" applyFill="1" applyBorder="1" applyAlignment="1">
      <alignment horizontal="center" vertical="center"/>
    </xf>
    <xf numFmtId="1" fontId="32" fillId="2" borderId="92" xfId="0" applyNumberFormat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1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1" fontId="36" fillId="5" borderId="13" xfId="2" applyNumberFormat="1" applyFont="1" applyFill="1" applyBorder="1" applyAlignment="1">
      <alignment vertical="center" wrapText="1"/>
    </xf>
    <xf numFmtId="1" fontId="36" fillId="5" borderId="10" xfId="2" applyNumberFormat="1" applyFont="1" applyFill="1" applyBorder="1" applyAlignment="1">
      <alignment vertical="center" wrapText="1"/>
    </xf>
    <xf numFmtId="0" fontId="36" fillId="0" borderId="48" xfId="2" applyFont="1" applyBorder="1"/>
    <xf numFmtId="0" fontId="36" fillId="0" borderId="0" xfId="2" applyFont="1"/>
    <xf numFmtId="0" fontId="111" fillId="0" borderId="12" xfId="60" applyFont="1" applyBorder="1" applyAlignment="1">
      <alignment horizontal="center"/>
    </xf>
    <xf numFmtId="0" fontId="112" fillId="49" borderId="25" xfId="60" applyFont="1" applyFill="1" applyBorder="1" applyAlignment="1">
      <alignment horizontal="center" wrapText="1"/>
    </xf>
    <xf numFmtId="0" fontId="104" fillId="3" borderId="12" xfId="60" applyFont="1" applyFill="1" applyBorder="1" applyAlignment="1">
      <alignment horizontal="left" vertical="center"/>
    </xf>
    <xf numFmtId="13" fontId="119" fillId="51" borderId="95" xfId="60" applyNumberFormat="1" applyFont="1" applyFill="1" applyBorder="1" applyAlignment="1">
      <alignment horizontal="center"/>
    </xf>
    <xf numFmtId="12" fontId="120" fillId="3" borderId="12" xfId="60" applyNumberFormat="1" applyFont="1" applyFill="1" applyBorder="1" applyAlignment="1">
      <alignment horizontal="center" vertical="center"/>
    </xf>
    <xf numFmtId="12" fontId="114" fillId="52" borderId="8" xfId="60" applyNumberFormat="1" applyFont="1" applyFill="1" applyBorder="1" applyAlignment="1">
      <alignment horizontal="center"/>
    </xf>
    <xf numFmtId="12" fontId="114" fillId="52" borderId="12" xfId="60" applyNumberFormat="1" applyFont="1" applyFill="1" applyBorder="1" applyAlignment="1">
      <alignment horizontal="center"/>
    </xf>
    <xf numFmtId="13" fontId="119" fillId="51" borderId="96" xfId="60" applyNumberFormat="1" applyFont="1" applyFill="1" applyBorder="1" applyAlignment="1">
      <alignment horizontal="center"/>
    </xf>
    <xf numFmtId="12" fontId="114" fillId="49" borderId="12" xfId="60" applyNumberFormat="1" applyFont="1" applyFill="1" applyBorder="1" applyAlignment="1">
      <alignment horizontal="center" vertical="center"/>
    </xf>
    <xf numFmtId="13" fontId="121" fillId="49" borderId="8" xfId="60" applyNumberFormat="1" applyFont="1" applyFill="1" applyBorder="1" applyAlignment="1">
      <alignment horizontal="center"/>
    </xf>
    <xf numFmtId="12" fontId="121" fillId="49" borderId="12" xfId="60" applyNumberFormat="1" applyFont="1" applyFill="1" applyBorder="1" applyAlignment="1">
      <alignment horizontal="center" vertical="center"/>
    </xf>
    <xf numFmtId="13" fontId="119" fillId="53" borderId="96" xfId="60" applyNumberFormat="1" applyFont="1" applyFill="1" applyBorder="1" applyAlignment="1">
      <alignment horizontal="center"/>
    </xf>
    <xf numFmtId="12" fontId="114" fillId="54" borderId="12" xfId="60" applyNumberFormat="1" applyFont="1" applyFill="1" applyBorder="1" applyAlignment="1">
      <alignment horizontal="center"/>
    </xf>
    <xf numFmtId="1" fontId="32" fillId="2" borderId="11" xfId="0" applyNumberFormat="1" applyFont="1" applyFill="1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122" fillId="0" borderId="0" xfId="0" quotePrefix="1" applyFont="1" applyAlignment="1">
      <alignment horizontal="left" vertical="center" wrapText="1"/>
    </xf>
    <xf numFmtId="1" fontId="32" fillId="2" borderId="9" xfId="0" applyNumberFormat="1" applyFont="1" applyFill="1" applyBorder="1" applyAlignment="1">
      <alignment horizontal="center" vertical="center"/>
    </xf>
    <xf numFmtId="1" fontId="32" fillId="2" borderId="42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" fontId="55" fillId="0" borderId="9" xfId="1" applyNumberFormat="1" applyFont="1" applyBorder="1" applyAlignment="1">
      <alignment horizontal="center" vertical="center" wrapText="1"/>
    </xf>
    <xf numFmtId="1" fontId="55" fillId="0" borderId="42" xfId="1" applyNumberFormat="1" applyFont="1" applyBorder="1" applyAlignment="1">
      <alignment horizontal="center" vertical="center" wrapText="1"/>
    </xf>
    <xf numFmtId="1" fontId="55" fillId="0" borderId="8" xfId="1" applyNumberFormat="1" applyFont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/>
    </xf>
    <xf numFmtId="1" fontId="31" fillId="2" borderId="11" xfId="0" applyNumberFormat="1" applyFont="1" applyFill="1" applyBorder="1" applyAlignment="1">
      <alignment horizontal="center" vertical="center"/>
    </xf>
    <xf numFmtId="1" fontId="32" fillId="0" borderId="9" xfId="1" applyNumberFormat="1" applyFont="1" applyBorder="1" applyAlignment="1">
      <alignment horizontal="center" vertical="center" wrapText="1"/>
    </xf>
    <xf numFmtId="1" fontId="32" fillId="0" borderId="42" xfId="1" applyNumberFormat="1" applyFont="1" applyBorder="1" applyAlignment="1">
      <alignment horizontal="center" vertical="center" wrapText="1"/>
    </xf>
    <xf numFmtId="1" fontId="32" fillId="0" borderId="8" xfId="1" applyNumberFormat="1" applyFont="1" applyBorder="1" applyAlignment="1">
      <alignment horizontal="center" vertical="center" wrapText="1"/>
    </xf>
    <xf numFmtId="1" fontId="58" fillId="0" borderId="9" xfId="1" applyNumberFormat="1" applyFont="1" applyBorder="1" applyAlignment="1">
      <alignment horizontal="center" vertical="center" wrapText="1"/>
    </xf>
    <xf numFmtId="1" fontId="58" fillId="0" borderId="42" xfId="1" applyNumberFormat="1" applyFont="1" applyBorder="1" applyAlignment="1">
      <alignment horizontal="center" vertical="center" wrapText="1"/>
    </xf>
    <xf numFmtId="1" fontId="58" fillId="0" borderId="8" xfId="1" applyNumberFormat="1" applyFont="1" applyBorder="1" applyAlignment="1">
      <alignment horizontal="center" vertical="center" wrapText="1"/>
    </xf>
    <xf numFmtId="1" fontId="32" fillId="2" borderId="9" xfId="0" applyNumberFormat="1" applyFont="1" applyFill="1" applyBorder="1" applyAlignment="1">
      <alignment horizontal="center" vertical="center" wrapText="1"/>
    </xf>
    <xf numFmtId="1" fontId="32" fillId="2" borderId="42" xfId="0" applyNumberFormat="1" applyFont="1" applyFill="1" applyBorder="1" applyAlignment="1">
      <alignment horizontal="center" vertical="center" wrapText="1"/>
    </xf>
    <xf numFmtId="1" fontId="32" fillId="2" borderId="8" xfId="0" applyNumberFormat="1" applyFont="1" applyFill="1" applyBorder="1" applyAlignment="1">
      <alignment horizontal="center" vertical="center" wrapText="1"/>
    </xf>
    <xf numFmtId="0" fontId="95" fillId="2" borderId="13" xfId="0" applyFont="1" applyFill="1" applyBorder="1" applyAlignment="1">
      <alignment horizontal="center" vertical="center" wrapText="1"/>
    </xf>
    <xf numFmtId="0" fontId="95" fillId="2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/>
    </xf>
    <xf numFmtId="1" fontId="96" fillId="0" borderId="12" xfId="0" applyNumberFormat="1" applyFont="1" applyBorder="1" applyAlignment="1">
      <alignment horizontal="center" vertical="center" wrapText="1"/>
    </xf>
    <xf numFmtId="0" fontId="96" fillId="0" borderId="12" xfId="0" applyFont="1" applyBorder="1" applyAlignment="1">
      <alignment horizontal="center" vertical="center" wrapText="1"/>
    </xf>
    <xf numFmtId="0" fontId="87" fillId="2" borderId="3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1" fillId="2" borderId="13" xfId="0" quotePrefix="1" applyFont="1" applyFill="1" applyBorder="1" applyAlignment="1">
      <alignment horizontal="left" vertical="center" wrapText="1"/>
    </xf>
    <xf numFmtId="0" fontId="31" fillId="2" borderId="10" xfId="0" quotePrefix="1" applyFont="1" applyFill="1" applyBorder="1" applyAlignment="1">
      <alignment horizontal="left" vertical="center" wrapText="1"/>
    </xf>
    <xf numFmtId="0" fontId="31" fillId="2" borderId="11" xfId="0" quotePrefix="1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3" borderId="48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11" xfId="0" applyFont="1" applyFill="1" applyBorder="1" applyAlignment="1">
      <alignment horizontal="left" vertical="center" wrapText="1"/>
    </xf>
    <xf numFmtId="12" fontId="32" fillId="0" borderId="13" xfId="0" quotePrefix="1" applyNumberFormat="1" applyFont="1" applyBorder="1" applyAlignment="1">
      <alignment horizontal="center" vertical="center" wrapText="1"/>
    </xf>
    <xf numFmtId="12" fontId="32" fillId="0" borderId="10" xfId="0" quotePrefix="1" applyNumberFormat="1" applyFont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1" fillId="2" borderId="9" xfId="0" quotePrefix="1" applyFont="1" applyFill="1" applyBorder="1" applyAlignment="1">
      <alignment horizontal="center" vertical="center" wrapText="1"/>
    </xf>
    <xf numFmtId="0" fontId="31" fillId="2" borderId="42" xfId="0" quotePrefix="1" applyFont="1" applyFill="1" applyBorder="1" applyAlignment="1">
      <alignment horizontal="center" vertical="center" wrapText="1"/>
    </xf>
    <xf numFmtId="0" fontId="31" fillId="2" borderId="8" xfId="0" quotePrefix="1" applyFont="1" applyFill="1" applyBorder="1" applyAlignment="1">
      <alignment horizontal="center" vertical="center" wrapText="1"/>
    </xf>
    <xf numFmtId="0" fontId="61" fillId="2" borderId="9" xfId="0" quotePrefix="1" applyFont="1" applyFill="1" applyBorder="1" applyAlignment="1">
      <alignment horizontal="center" vertical="center" wrapText="1"/>
    </xf>
    <xf numFmtId="0" fontId="61" fillId="2" borderId="42" xfId="0" quotePrefix="1" applyFont="1" applyFill="1" applyBorder="1" applyAlignment="1">
      <alignment horizontal="center" vertical="center" wrapText="1"/>
    </xf>
    <xf numFmtId="0" fontId="61" fillId="2" borderId="8" xfId="0" quotePrefix="1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16" fontId="28" fillId="0" borderId="12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7" fillId="5" borderId="77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12" fontId="36" fillId="0" borderId="13" xfId="0" quotePrefix="1" applyNumberFormat="1" applyFont="1" applyBorder="1" applyAlignment="1">
      <alignment horizontal="center" vertical="center" wrapText="1"/>
    </xf>
    <xf numFmtId="12" fontId="36" fillId="0" borderId="10" xfId="0" quotePrefix="1" applyNumberFormat="1" applyFont="1" applyBorder="1" applyAlignment="1">
      <alignment horizontal="center" vertical="center" wrapText="1"/>
    </xf>
    <xf numFmtId="12" fontId="36" fillId="0" borderId="11" xfId="0" quotePrefix="1" applyNumberFormat="1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123" fillId="2" borderId="4" xfId="0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horizontal="center" vertical="center" wrapText="1"/>
    </xf>
    <xf numFmtId="1" fontId="80" fillId="0" borderId="48" xfId="2" applyNumberFormat="1" applyFont="1" applyBorder="1" applyAlignment="1">
      <alignment horizontal="center" vertical="center" wrapText="1"/>
    </xf>
    <xf numFmtId="1" fontId="80" fillId="0" borderId="0" xfId="2" applyNumberFormat="1" applyFont="1" applyAlignment="1">
      <alignment horizontal="center" vertical="center" wrapText="1"/>
    </xf>
    <xf numFmtId="1" fontId="36" fillId="5" borderId="48" xfId="2" applyNumberFormat="1" applyFont="1" applyFill="1" applyBorder="1" applyAlignment="1">
      <alignment horizontal="center" vertical="center" wrapText="1"/>
    </xf>
    <xf numFmtId="1" fontId="36" fillId="5" borderId="0" xfId="2" applyNumberFormat="1" applyFont="1" applyFill="1" applyAlignment="1">
      <alignment horizontal="center" vertical="center" wrapText="1"/>
    </xf>
    <xf numFmtId="1" fontId="36" fillId="5" borderId="48" xfId="2" applyNumberFormat="1" applyFont="1" applyFill="1" applyBorder="1" applyAlignment="1">
      <alignment horizontal="center" vertical="center"/>
    </xf>
    <xf numFmtId="1" fontId="36" fillId="5" borderId="0" xfId="2" applyNumberFormat="1" applyFont="1" applyFill="1" applyAlignment="1">
      <alignment horizontal="center" vertical="center"/>
    </xf>
    <xf numFmtId="0" fontId="36" fillId="5" borderId="13" xfId="2" applyFont="1" applyFill="1" applyBorder="1" applyAlignment="1">
      <alignment horizontal="center" vertical="center" wrapText="1"/>
    </xf>
    <xf numFmtId="0" fontId="36" fillId="5" borderId="10" xfId="2" applyFont="1" applyFill="1" applyBorder="1" applyAlignment="1">
      <alignment horizontal="center" vertical="center" wrapText="1"/>
    </xf>
    <xf numFmtId="0" fontId="36" fillId="0" borderId="93" xfId="2" applyFont="1" applyBorder="1" applyAlignment="1">
      <alignment horizontal="center"/>
    </xf>
    <xf numFmtId="0" fontId="36" fillId="0" borderId="94" xfId="2" applyFont="1" applyBorder="1" applyAlignment="1">
      <alignment horizontal="center"/>
    </xf>
    <xf numFmtId="1" fontId="36" fillId="0" borderId="48" xfId="2" applyNumberFormat="1" applyFont="1" applyBorder="1" applyAlignment="1">
      <alignment horizontal="center"/>
    </xf>
    <xf numFmtId="1" fontId="36" fillId="0" borderId="0" xfId="2" applyNumberFormat="1" applyFont="1" applyAlignment="1">
      <alignment horizontal="center"/>
    </xf>
    <xf numFmtId="1" fontId="36" fillId="5" borderId="49" xfId="2" applyNumberFormat="1" applyFont="1" applyFill="1" applyBorder="1" applyAlignment="1">
      <alignment horizontal="center" vertical="center" wrapText="1"/>
    </xf>
    <xf numFmtId="1" fontId="36" fillId="5" borderId="26" xfId="2" applyNumberFormat="1" applyFont="1" applyFill="1" applyBorder="1" applyAlignment="1">
      <alignment horizontal="center" vertical="center" wrapText="1"/>
    </xf>
    <xf numFmtId="1" fontId="89" fillId="0" borderId="93" xfId="2" applyNumberFormat="1" applyFont="1" applyBorder="1" applyAlignment="1">
      <alignment horizontal="left" vertical="top" wrapText="1"/>
    </xf>
    <xf numFmtId="1" fontId="89" fillId="0" borderId="94" xfId="2" applyNumberFormat="1" applyFont="1" applyBorder="1" applyAlignment="1">
      <alignment horizontal="left" vertical="top" wrapText="1"/>
    </xf>
    <xf numFmtId="0" fontId="89" fillId="0" borderId="10" xfId="2" applyFont="1" applyBorder="1" applyAlignment="1">
      <alignment horizontal="center" vertical="top" wrapText="1"/>
    </xf>
    <xf numFmtId="0" fontId="89" fillId="0" borderId="11" xfId="2" applyFont="1" applyBorder="1" applyAlignment="1">
      <alignment horizontal="center" vertical="top" wrapText="1"/>
    </xf>
    <xf numFmtId="0" fontId="36" fillId="0" borderId="48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80" fillId="0" borderId="9" xfId="2" applyFont="1" applyBorder="1" applyAlignment="1">
      <alignment horizontal="center" vertical="center" wrapText="1"/>
    </xf>
    <xf numFmtId="0" fontId="80" fillId="0" borderId="8" xfId="2" applyFont="1" applyBorder="1" applyAlignment="1">
      <alignment horizontal="center" vertical="center" wrapText="1"/>
    </xf>
    <xf numFmtId="1" fontId="87" fillId="0" borderId="9" xfId="2" applyNumberFormat="1" applyFont="1" applyBorder="1" applyAlignment="1">
      <alignment horizontal="center" vertical="top" wrapText="1"/>
    </xf>
    <xf numFmtId="1" fontId="87" fillId="0" borderId="8" xfId="2" applyNumberFormat="1" applyFont="1" applyBorder="1" applyAlignment="1">
      <alignment horizontal="center" vertical="top" wrapText="1"/>
    </xf>
    <xf numFmtId="0" fontId="36" fillId="0" borderId="13" xfId="2" applyFont="1" applyBorder="1" applyAlignment="1">
      <alignment horizontal="center"/>
    </xf>
    <xf numFmtId="0" fontId="36" fillId="0" borderId="10" xfId="2" applyFont="1" applyBorder="1" applyAlignment="1">
      <alignment horizontal="center"/>
    </xf>
    <xf numFmtId="0" fontId="80" fillId="0" borderId="9" xfId="2" quotePrefix="1" applyFont="1" applyBorder="1" applyAlignment="1">
      <alignment horizontal="center" vertical="center" wrapText="1"/>
    </xf>
    <xf numFmtId="0" fontId="80" fillId="0" borderId="8" xfId="2" quotePrefix="1" applyFont="1" applyBorder="1" applyAlignment="1">
      <alignment horizontal="center" vertical="center" wrapText="1"/>
    </xf>
    <xf numFmtId="0" fontId="36" fillId="0" borderId="48" xfId="2" quotePrefix="1" applyFont="1" applyBorder="1" applyAlignment="1">
      <alignment horizontal="center" wrapText="1"/>
    </xf>
    <xf numFmtId="0" fontId="36" fillId="0" borderId="0" xfId="2" quotePrefix="1" applyFont="1" applyAlignment="1">
      <alignment horizontal="center" wrapText="1"/>
    </xf>
    <xf numFmtId="0" fontId="80" fillId="0" borderId="42" xfId="2" applyFont="1" applyBorder="1" applyAlignment="1">
      <alignment horizontal="center" vertical="center" wrapText="1"/>
    </xf>
    <xf numFmtId="1" fontId="87" fillId="0" borderId="42" xfId="2" applyNumberFormat="1" applyFont="1" applyBorder="1" applyAlignment="1">
      <alignment horizontal="center" vertical="top" wrapText="1"/>
    </xf>
    <xf numFmtId="0" fontId="105" fillId="48" borderId="88" xfId="60" applyFont="1" applyFill="1" applyBorder="1" applyAlignment="1">
      <alignment horizontal="center" vertical="center"/>
    </xf>
    <xf numFmtId="0" fontId="102" fillId="0" borderId="89" xfId="60" applyFont="1" applyBorder="1"/>
    <xf numFmtId="0" fontId="97" fillId="0" borderId="78" xfId="60" applyFont="1" applyBorder="1" applyAlignment="1">
      <alignment horizontal="left" vertical="center"/>
    </xf>
    <xf numFmtId="0" fontId="97" fillId="0" borderId="79" xfId="60" applyFont="1" applyBorder="1" applyAlignment="1">
      <alignment horizontal="left" vertical="center"/>
    </xf>
    <xf numFmtId="0" fontId="97" fillId="0" borderId="81" xfId="60" applyFont="1" applyBorder="1" applyAlignment="1">
      <alignment horizontal="left" vertical="center"/>
    </xf>
    <xf numFmtId="0" fontId="97" fillId="0" borderId="82" xfId="60" applyFont="1" applyBorder="1" applyAlignment="1">
      <alignment horizontal="left" vertical="center"/>
    </xf>
    <xf numFmtId="0" fontId="100" fillId="0" borderId="83" xfId="60" applyFont="1" applyBorder="1" applyAlignment="1">
      <alignment horizontal="left" vertical="center"/>
    </xf>
    <xf numFmtId="0" fontId="100" fillId="0" borderId="84" xfId="60" applyFont="1" applyBorder="1" applyAlignment="1">
      <alignment horizontal="left" vertical="center"/>
    </xf>
    <xf numFmtId="0" fontId="100" fillId="0" borderId="85" xfId="60" applyFont="1" applyBorder="1" applyAlignment="1">
      <alignment horizontal="left" vertical="center"/>
    </xf>
    <xf numFmtId="0" fontId="100" fillId="0" borderId="86" xfId="60" applyFont="1" applyBorder="1" applyAlignment="1">
      <alignment horizontal="left" vertical="center"/>
    </xf>
    <xf numFmtId="0" fontId="104" fillId="3" borderId="13" xfId="60" applyFont="1" applyFill="1" applyBorder="1" applyAlignment="1">
      <alignment horizontal="left" vertical="center"/>
    </xf>
    <xf numFmtId="0" fontId="104" fillId="3" borderId="11" xfId="60" applyFont="1" applyFill="1" applyBorder="1" applyAlignment="1">
      <alignment horizontal="left" vertical="center"/>
    </xf>
    <xf numFmtId="0" fontId="111" fillId="0" borderId="12" xfId="60" applyFont="1" applyBorder="1" applyAlignment="1">
      <alignment horizontal="center"/>
    </xf>
    <xf numFmtId="0" fontId="104" fillId="3" borderId="12" xfId="60" applyFont="1" applyFill="1" applyBorder="1" applyAlignment="1">
      <alignment horizontal="left" vertical="center"/>
    </xf>
    <xf numFmtId="0" fontId="115" fillId="0" borderId="0" xfId="60" applyFont="1" applyAlignment="1">
      <alignment horizontal="left" vertical="top" wrapText="1"/>
    </xf>
    <xf numFmtId="0" fontId="115" fillId="0" borderId="0" xfId="60" applyFont="1" applyAlignment="1">
      <alignment horizontal="left" vertical="top"/>
    </xf>
    <xf numFmtId="0" fontId="115" fillId="0" borderId="0" xfId="60" applyFont="1" applyAlignment="1">
      <alignment horizontal="left" vertical="center"/>
    </xf>
    <xf numFmtId="0" fontId="81" fillId="0" borderId="0" xfId="59" applyFont="1" applyAlignment="1">
      <alignment horizontal="left" vertical="center" wrapText="1"/>
    </xf>
    <xf numFmtId="16" fontId="81" fillId="0" borderId="61" xfId="59" applyNumberFormat="1" applyFont="1" applyBorder="1" applyAlignment="1">
      <alignment vertical="center" wrapText="1"/>
    </xf>
    <xf numFmtId="0" fontId="81" fillId="0" borderId="62" xfId="59" applyFont="1" applyBorder="1" applyAlignment="1">
      <alignment vertical="center" wrapText="1"/>
    </xf>
    <xf numFmtId="0" fontId="81" fillId="0" borderId="63" xfId="59" applyFont="1" applyBorder="1" applyAlignment="1">
      <alignment vertical="center" wrapText="1"/>
    </xf>
    <xf numFmtId="0" fontId="81" fillId="0" borderId="66" xfId="59" applyFont="1" applyBorder="1" applyAlignment="1">
      <alignment horizontal="left" vertical="center" wrapText="1"/>
    </xf>
    <xf numFmtId="0" fontId="81" fillId="0" borderId="67" xfId="59" applyFont="1" applyBorder="1" applyAlignment="1">
      <alignment horizontal="left" vertical="center" wrapText="1"/>
    </xf>
    <xf numFmtId="0" fontId="81" fillId="0" borderId="68" xfId="59" applyFont="1" applyBorder="1" applyAlignment="1">
      <alignment horizontal="left" vertical="center" wrapText="1"/>
    </xf>
    <xf numFmtId="0" fontId="81" fillId="0" borderId="66" xfId="59" quotePrefix="1" applyFont="1" applyBorder="1" applyAlignment="1">
      <alignment horizontal="left" vertical="top" wrapText="1"/>
    </xf>
    <xf numFmtId="0" fontId="81" fillId="0" borderId="67" xfId="59" applyFont="1" applyBorder="1" applyAlignment="1">
      <alignment horizontal="left" vertical="top" wrapText="1"/>
    </xf>
    <xf numFmtId="0" fontId="81" fillId="0" borderId="68" xfId="59" applyFont="1" applyBorder="1" applyAlignment="1">
      <alignment horizontal="left" vertical="top" wrapText="1"/>
    </xf>
    <xf numFmtId="0" fontId="82" fillId="0" borderId="66" xfId="104" quotePrefix="1" applyFont="1" applyBorder="1" applyAlignment="1">
      <alignment horizontal="left" vertical="center" wrapText="1"/>
    </xf>
    <xf numFmtId="0" fontId="82" fillId="0" borderId="67" xfId="104" applyFont="1" applyBorder="1" applyAlignment="1">
      <alignment horizontal="left" vertical="center" wrapText="1"/>
    </xf>
    <xf numFmtId="0" fontId="82" fillId="0" borderId="68" xfId="104" applyFont="1" applyBorder="1" applyAlignment="1">
      <alignment horizontal="left" vertical="center" wrapText="1"/>
    </xf>
    <xf numFmtId="0" fontId="82" fillId="0" borderId="66" xfId="104" applyFont="1" applyBorder="1" applyAlignment="1">
      <alignment horizontal="left" vertical="center" wrapText="1"/>
    </xf>
    <xf numFmtId="0" fontId="81" fillId="0" borderId="64" xfId="59" applyFont="1" applyBorder="1" applyAlignment="1">
      <alignment horizontal="left" vertical="center" wrapText="1"/>
    </xf>
    <xf numFmtId="0" fontId="81" fillId="0" borderId="70" xfId="59" applyFont="1" applyBorder="1" applyAlignment="1">
      <alignment horizontal="left" vertical="center" wrapText="1"/>
    </xf>
    <xf numFmtId="0" fontId="81" fillId="0" borderId="71" xfId="59" applyFont="1" applyBorder="1" applyAlignment="1">
      <alignment horizontal="left" vertical="center" wrapText="1"/>
    </xf>
    <xf numFmtId="0" fontId="81" fillId="0" borderId="72" xfId="59" applyFont="1" applyBorder="1" applyAlignment="1">
      <alignment horizontal="left" vertical="top" wrapText="1"/>
    </xf>
    <xf numFmtId="0" fontId="81" fillId="0" borderId="74" xfId="59" applyFont="1" applyBorder="1" applyAlignment="1">
      <alignment horizontal="left" vertical="top" wrapText="1"/>
    </xf>
    <xf numFmtId="0" fontId="81" fillId="0" borderId="75" xfId="59" applyFont="1" applyBorder="1" applyAlignment="1">
      <alignment horizontal="left" vertical="top" wrapText="1"/>
    </xf>
    <xf numFmtId="0" fontId="43" fillId="5" borderId="5" xfId="59" applyFont="1" applyFill="1" applyBorder="1" applyAlignment="1">
      <alignment horizontal="center" vertical="center"/>
    </xf>
    <xf numFmtId="0" fontId="43" fillId="5" borderId="6" xfId="59" applyFont="1" applyFill="1" applyBorder="1" applyAlignment="1">
      <alignment horizontal="center" vertical="center"/>
    </xf>
    <xf numFmtId="0" fontId="81" fillId="5" borderId="59" xfId="59" applyFont="1" applyFill="1" applyBorder="1" applyAlignment="1">
      <alignment horizontal="left" vertical="center"/>
    </xf>
    <xf numFmtId="0" fontId="81" fillId="0" borderId="6" xfId="59" applyFont="1" applyBorder="1" applyAlignment="1">
      <alignment vertical="center"/>
    </xf>
    <xf numFmtId="0" fontId="81" fillId="0" borderId="6" xfId="59" applyFont="1" applyBorder="1" applyAlignment="1">
      <alignment horizontal="left" vertical="center"/>
    </xf>
    <xf numFmtId="0" fontId="27" fillId="0" borderId="22" xfId="0" applyFont="1" applyBorder="1" applyAlignment="1">
      <alignment horizontal="left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</cellXfs>
  <cellStyles count="10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1" builtinId="30" customBuiltin="1"/>
    <cellStyle name="20% - Accent2" xfId="85" builtinId="34" customBuiltin="1"/>
    <cellStyle name="20% - Accent3" xfId="89" builtinId="38" customBuiltin="1"/>
    <cellStyle name="20% - Accent4" xfId="93" builtinId="42" customBuiltin="1"/>
    <cellStyle name="20% - Accent5" xfId="97" builtinId="46" customBuiltin="1"/>
    <cellStyle name="20% - Accent6" xfId="101" builtinId="50" customBuiltin="1"/>
    <cellStyle name="40% - Accent1" xfId="82" builtinId="31" customBuiltin="1"/>
    <cellStyle name="40% - Accent2" xfId="86" builtinId="35" customBuiltin="1"/>
    <cellStyle name="40% - Accent3" xfId="90" builtinId="39" customBuiltin="1"/>
    <cellStyle name="40% - Accent4" xfId="94" builtinId="43" customBuiltin="1"/>
    <cellStyle name="40% - Accent5" xfId="98" builtinId="47" customBuiltin="1"/>
    <cellStyle name="40% - Accent6" xfId="102" builtinId="51" customBuiltin="1"/>
    <cellStyle name="60% - Accent1" xfId="83" builtinId="32" customBuiltin="1"/>
    <cellStyle name="60% - Accent2" xfId="87" builtinId="36" customBuiltin="1"/>
    <cellStyle name="60% - Accent3" xfId="91" builtinId="40" customBuiltin="1"/>
    <cellStyle name="60% - Accent4" xfId="95" builtinId="44" customBuiltin="1"/>
    <cellStyle name="60% - Accent5" xfId="99" builtinId="48" customBuiltin="1"/>
    <cellStyle name="60% - Accent6" xfId="103" builtinId="52" customBuiltin="1"/>
    <cellStyle name="Accent1" xfId="80" builtinId="29" customBuiltin="1"/>
    <cellStyle name="Accent2" xfId="84" builtinId="33" customBuiltin="1"/>
    <cellStyle name="Accent3" xfId="88" builtinId="37" customBuiltin="1"/>
    <cellStyle name="Accent4" xfId="92" builtinId="41" customBuiltin="1"/>
    <cellStyle name="Accent5" xfId="96" builtinId="45" customBuiltin="1"/>
    <cellStyle name="Accent6" xfId="100" builtinId="49" customBuiltin="1"/>
    <cellStyle name="Bad" xfId="69" builtinId="27" customBuiltin="1"/>
    <cellStyle name="Calculation" xfId="73" builtinId="22" customBuiltin="1"/>
    <cellStyle name="Check Cell" xfId="75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78" builtinId="53" customBuiltin="1"/>
    <cellStyle name="Fixed" xfId="21" xr:uid="{00000000-0005-0000-0000-00002E000000}"/>
    <cellStyle name="Good" xfId="68" builtinId="26" customBuiltin="1"/>
    <cellStyle name="Grey" xfId="22" xr:uid="{00000000-0005-0000-0000-000030000000}"/>
    <cellStyle name="Heading 1" xfId="64" builtinId="16" customBuiltin="1"/>
    <cellStyle name="Heading 1 2" xfId="23" xr:uid="{00000000-0005-0000-0000-000032000000}"/>
    <cellStyle name="Heading 2" xfId="65" builtinId="17" customBuiltin="1"/>
    <cellStyle name="Heading 2 2" xfId="24" xr:uid="{00000000-0005-0000-0000-000034000000}"/>
    <cellStyle name="Heading 3" xfId="66" builtinId="18" customBuiltin="1"/>
    <cellStyle name="Heading 4" xfId="67" builtinId="19" customBuiltin="1"/>
    <cellStyle name="Input" xfId="71" builtinId="20" customBuiltin="1"/>
    <cellStyle name="Input [yellow]" xfId="25" xr:uid="{00000000-0005-0000-0000-000038000000}"/>
    <cellStyle name="Linked Cell" xfId="74" builtinId="24" customBuiltin="1"/>
    <cellStyle name="Neutral" xfId="70" builtinId="28" customBuiltin="1"/>
    <cellStyle name="Normal" xfId="0" builtinId="0"/>
    <cellStyle name="Normal - Style1" xfId="26" xr:uid="{00000000-0005-0000-0000-00003C000000}"/>
    <cellStyle name="Normal 133" xfId="1" xr:uid="{00000000-0005-0000-0000-00003D000000}"/>
    <cellStyle name="Normal 133 3 3" xfId="105" xr:uid="{00000000-0005-0000-0000-00003E000000}"/>
    <cellStyle name="Normal 144" xfId="62" xr:uid="{00000000-0005-0000-0000-00003F000000}"/>
    <cellStyle name="Normal 145" xfId="61" xr:uid="{00000000-0005-0000-0000-000040000000}"/>
    <cellStyle name="Normal 2" xfId="2" xr:uid="{00000000-0005-0000-0000-000041000000}"/>
    <cellStyle name="Normal 2 2" xfId="27" xr:uid="{00000000-0005-0000-0000-000042000000}"/>
    <cellStyle name="Normal 2 3" xfId="59" xr:uid="{00000000-0005-0000-0000-000043000000}"/>
    <cellStyle name="Normal 2 3 2" xfId="60" xr:uid="{00000000-0005-0000-0000-000044000000}"/>
    <cellStyle name="Normal 2 3 2 2" xfId="104" xr:uid="{00000000-0005-0000-0000-000045000000}"/>
    <cellStyle name="Normal 2_112060-QTM" xfId="28" xr:uid="{00000000-0005-0000-0000-000046000000}"/>
    <cellStyle name="Normal 3" xfId="29" xr:uid="{00000000-0005-0000-0000-000047000000}"/>
    <cellStyle name="Normal 3 2" xfId="30" xr:uid="{00000000-0005-0000-0000-000048000000}"/>
    <cellStyle name="Normal 3 3" xfId="31" xr:uid="{00000000-0005-0000-0000-000049000000}"/>
    <cellStyle name="Normal 3_111030-111048-111061-QTCN" xfId="32" xr:uid="{00000000-0005-0000-0000-00004A000000}"/>
    <cellStyle name="Normal 4" xfId="33" xr:uid="{00000000-0005-0000-0000-00004B000000}"/>
    <cellStyle name="Normal 4 2" xfId="34" xr:uid="{00000000-0005-0000-0000-00004C000000}"/>
    <cellStyle name="Normal 4 4 2 2" xfId="106" xr:uid="{077B7F34-A322-436F-B370-E3B97B086CB9}"/>
    <cellStyle name="Normal 5" xfId="35" xr:uid="{00000000-0005-0000-0000-00004D000000}"/>
    <cellStyle name="Normal 6" xfId="36" xr:uid="{00000000-0005-0000-0000-00004E000000}"/>
    <cellStyle name="Note" xfId="77" builtinId="10" customBuiltin="1"/>
    <cellStyle name="Output" xfId="72" builtinId="21" customBuiltin="1"/>
    <cellStyle name="Percent [2]" xfId="37" xr:uid="{00000000-0005-0000-0000-000051000000}"/>
    <cellStyle name="Percent 2" xfId="38" xr:uid="{00000000-0005-0000-0000-000052000000}"/>
    <cellStyle name="Percent 2 2" xfId="39" xr:uid="{00000000-0005-0000-0000-000053000000}"/>
    <cellStyle name="Percent 2 3" xfId="40" xr:uid="{00000000-0005-0000-0000-000054000000}"/>
    <cellStyle name="Percent 3" xfId="41" xr:uid="{00000000-0005-0000-0000-000055000000}"/>
    <cellStyle name="SAPBEXstdData" xfId="42" xr:uid="{00000000-0005-0000-0000-000056000000}"/>
    <cellStyle name="SAPBEXstdItem" xfId="43" xr:uid="{00000000-0005-0000-0000-000057000000}"/>
    <cellStyle name="Style 1" xfId="44" xr:uid="{00000000-0005-0000-0000-000058000000}"/>
    <cellStyle name="Times New Roman" xfId="45" xr:uid="{00000000-0005-0000-0000-000059000000}"/>
    <cellStyle name="Title" xfId="63" builtinId="15" customBuiltin="1"/>
    <cellStyle name="Total" xfId="79" builtinId="25" customBuiltin="1"/>
    <cellStyle name="Total 2" xfId="46" xr:uid="{00000000-0005-0000-0000-00005C000000}"/>
    <cellStyle name="Warning Text" xfId="76" builtinId="11" customBuiltin="1"/>
    <cellStyle name="Обычный_Лист1" xfId="47" xr:uid="{00000000-0005-0000-0000-00005E000000}"/>
    <cellStyle name="똿뗦먛귟 [0.00]_PRODUCT DETAIL Q1" xfId="48" xr:uid="{00000000-0005-0000-0000-00005F000000}"/>
    <cellStyle name="똿뗦먛귟_PRODUCT DETAIL Q1" xfId="49" xr:uid="{00000000-0005-0000-0000-000060000000}"/>
    <cellStyle name="믅됞 [0.00]_PRODUCT DETAIL Q1" xfId="50" xr:uid="{00000000-0005-0000-0000-000061000000}"/>
    <cellStyle name="믅됞_PRODUCT DETAIL Q1" xfId="51" xr:uid="{00000000-0005-0000-0000-000062000000}"/>
    <cellStyle name="백분율_HOBONG" xfId="52" xr:uid="{00000000-0005-0000-0000-000063000000}"/>
    <cellStyle name="뷭?_BOOKSHIP" xfId="53" xr:uid="{00000000-0005-0000-0000-000064000000}"/>
    <cellStyle name="콤마 [0]_1202" xfId="54" xr:uid="{00000000-0005-0000-0000-000065000000}"/>
    <cellStyle name="콤마_1202" xfId="55" xr:uid="{00000000-0005-0000-0000-000066000000}"/>
    <cellStyle name="통화 [0]_1202" xfId="56" xr:uid="{00000000-0005-0000-0000-000067000000}"/>
    <cellStyle name="통화_1202" xfId="57" xr:uid="{00000000-0005-0000-0000-000068000000}"/>
    <cellStyle name="표준_(정보부문)월별인원계획" xfId="58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g"/><Relationship Id="rId1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539749</xdr:colOff>
      <xdr:row>3</xdr:row>
      <xdr:rowOff>365125</xdr:rowOff>
    </xdr:from>
    <xdr:to>
      <xdr:col>16</xdr:col>
      <xdr:colOff>189518</xdr:colOff>
      <xdr:row>8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536FFA-4A69-44AF-BE0F-608B4F731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24749" y="1889125"/>
          <a:ext cx="1523019" cy="2000250"/>
        </a:xfrm>
        <a:prstGeom prst="rect">
          <a:avLst/>
        </a:prstGeom>
      </xdr:spPr>
    </xdr:pic>
    <xdr:clientData/>
  </xdr:twoCellAnchor>
  <xdr:oneCellAnchor>
    <xdr:from>
      <xdr:col>3</xdr:col>
      <xdr:colOff>460375</xdr:colOff>
      <xdr:row>188</xdr:row>
      <xdr:rowOff>435516</xdr:rowOff>
    </xdr:from>
    <xdr:ext cx="1028466" cy="913858"/>
    <xdr:pic>
      <xdr:nvPicPr>
        <xdr:cNvPr id="23" name="Picture 22">
          <a:extLst>
            <a:ext uri="{FF2B5EF4-FFF2-40B4-BE49-F238E27FC236}">
              <a16:creationId xmlns:a16="http://schemas.microsoft.com/office/drawing/2014/main" id="{8BA152C1-D6BF-43A2-A2F3-70E5F5D7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5" y="38868891"/>
          <a:ext cx="1028466" cy="913858"/>
        </a:xfrm>
        <a:prstGeom prst="rect">
          <a:avLst/>
        </a:prstGeom>
      </xdr:spPr>
    </xdr:pic>
    <xdr:clientData/>
  </xdr:oneCellAnchor>
  <xdr:oneCellAnchor>
    <xdr:from>
      <xdr:col>12</xdr:col>
      <xdr:colOff>333375</xdr:colOff>
      <xdr:row>170</xdr:row>
      <xdr:rowOff>89723</xdr:rowOff>
    </xdr:from>
    <xdr:ext cx="3364520" cy="4418777"/>
    <xdr:pic>
      <xdr:nvPicPr>
        <xdr:cNvPr id="24" name="Picture 23">
          <a:extLst>
            <a:ext uri="{FF2B5EF4-FFF2-40B4-BE49-F238E27FC236}">
              <a16:creationId xmlns:a16="http://schemas.microsoft.com/office/drawing/2014/main" id="{13175394-DF27-4CC8-9C25-9A99DFDE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1375" y="35744973"/>
          <a:ext cx="3364520" cy="4418777"/>
        </a:xfrm>
        <a:prstGeom prst="rect">
          <a:avLst/>
        </a:prstGeom>
      </xdr:spPr>
    </xdr:pic>
    <xdr:clientData/>
  </xdr:oneCellAnchor>
  <xdr:oneCellAnchor>
    <xdr:from>
      <xdr:col>11</xdr:col>
      <xdr:colOff>603249</xdr:colOff>
      <xdr:row>194</xdr:row>
      <xdr:rowOff>63500</xdr:rowOff>
    </xdr:from>
    <xdr:ext cx="4012779" cy="4222750"/>
    <xdr:pic>
      <xdr:nvPicPr>
        <xdr:cNvPr id="25" name="Picture 24">
          <a:extLst>
            <a:ext uri="{FF2B5EF4-FFF2-40B4-BE49-F238E27FC236}">
              <a16:creationId xmlns:a16="http://schemas.microsoft.com/office/drawing/2014/main" id="{11F099F7-0CFE-4BC7-8F9A-1FC9BBE6E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49624" y="39830375"/>
          <a:ext cx="4012779" cy="4222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6121400</xdr:colOff>
      <xdr:row>20</xdr:row>
      <xdr:rowOff>865998</xdr:rowOff>
    </xdr:from>
    <xdr:to>
      <xdr:col>2</xdr:col>
      <xdr:colOff>11245850</xdr:colOff>
      <xdr:row>20</xdr:row>
      <xdr:rowOff>4761626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00" y="13921598"/>
          <a:ext cx="5124450" cy="3895628"/>
        </a:xfrm>
        <a:prstGeom prst="rect">
          <a:avLst/>
        </a:prstGeom>
      </xdr:spPr>
    </xdr:pic>
    <xdr:clientData/>
  </xdr:twoCellAnchor>
  <xdr:twoCellAnchor editAs="oneCell">
    <xdr:from>
      <xdr:col>2</xdr:col>
      <xdr:colOff>6756400</xdr:colOff>
      <xdr:row>22</xdr:row>
      <xdr:rowOff>1658937</xdr:rowOff>
    </xdr:from>
    <xdr:to>
      <xdr:col>2</xdr:col>
      <xdr:colOff>10580687</xdr:colOff>
      <xdr:row>22</xdr:row>
      <xdr:rowOff>2890078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00" y="21166137"/>
          <a:ext cx="3824287" cy="1231141"/>
        </a:xfrm>
        <a:prstGeom prst="rect">
          <a:avLst/>
        </a:prstGeom>
      </xdr:spPr>
    </xdr:pic>
    <xdr:clientData/>
  </xdr:twoCellAnchor>
  <xdr:twoCellAnchor editAs="oneCell">
    <xdr:from>
      <xdr:col>2</xdr:col>
      <xdr:colOff>6731000</xdr:colOff>
      <xdr:row>27</xdr:row>
      <xdr:rowOff>585787</xdr:rowOff>
    </xdr:from>
    <xdr:to>
      <xdr:col>2</xdr:col>
      <xdr:colOff>11991447</xdr:colOff>
      <xdr:row>27</xdr:row>
      <xdr:rowOff>3208304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38126987"/>
          <a:ext cx="5260447" cy="2622517"/>
        </a:xfrm>
        <a:prstGeom prst="rect">
          <a:avLst/>
        </a:prstGeom>
      </xdr:spPr>
    </xdr:pic>
    <xdr:clientData/>
  </xdr:twoCellAnchor>
  <xdr:twoCellAnchor editAs="oneCell">
    <xdr:from>
      <xdr:col>2</xdr:col>
      <xdr:colOff>7874000</xdr:colOff>
      <xdr:row>33</xdr:row>
      <xdr:rowOff>984250</xdr:rowOff>
    </xdr:from>
    <xdr:to>
      <xdr:col>2</xdr:col>
      <xdr:colOff>10837333</xdr:colOff>
      <xdr:row>33</xdr:row>
      <xdr:rowOff>3861688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12600" y="53460650"/>
          <a:ext cx="2963333" cy="2877438"/>
        </a:xfrm>
        <a:prstGeom prst="rect">
          <a:avLst/>
        </a:prstGeom>
      </xdr:spPr>
    </xdr:pic>
    <xdr:clientData/>
  </xdr:twoCellAnchor>
  <xdr:twoCellAnchor editAs="oneCell">
    <xdr:from>
      <xdr:col>2</xdr:col>
      <xdr:colOff>2279650</xdr:colOff>
      <xdr:row>35</xdr:row>
      <xdr:rowOff>1123950</xdr:rowOff>
    </xdr:from>
    <xdr:to>
      <xdr:col>2</xdr:col>
      <xdr:colOff>11090275</xdr:colOff>
      <xdr:row>35</xdr:row>
      <xdr:rowOff>3933474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36250" y="59391550"/>
          <a:ext cx="8810625" cy="2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3841750</xdr:colOff>
      <xdr:row>37</xdr:row>
      <xdr:rowOff>623728</xdr:rowOff>
    </xdr:from>
    <xdr:to>
      <xdr:col>2</xdr:col>
      <xdr:colOff>10337800</xdr:colOff>
      <xdr:row>37</xdr:row>
      <xdr:rowOff>4743417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8350" y="65215928"/>
          <a:ext cx="6496050" cy="4119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3206751</xdr:colOff>
      <xdr:row>39</xdr:row>
      <xdr:rowOff>850036</xdr:rowOff>
    </xdr:from>
    <xdr:to>
      <xdr:col>2</xdr:col>
      <xdr:colOff>11099801</xdr:colOff>
      <xdr:row>39</xdr:row>
      <xdr:rowOff>4387849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026" b="3043"/>
        <a:stretch/>
      </xdr:blipFill>
      <xdr:spPr>
        <a:xfrm>
          <a:off x="11563351" y="72732036"/>
          <a:ext cx="7893050" cy="3537813"/>
        </a:xfrm>
        <a:prstGeom prst="rect">
          <a:avLst/>
        </a:prstGeom>
      </xdr:spPr>
    </xdr:pic>
    <xdr:clientData/>
  </xdr:twoCellAnchor>
  <xdr:twoCellAnchor editAs="oneCell">
    <xdr:from>
      <xdr:col>4</xdr:col>
      <xdr:colOff>1073150</xdr:colOff>
      <xdr:row>45</xdr:row>
      <xdr:rowOff>785710</xdr:rowOff>
    </xdr:from>
    <xdr:to>
      <xdr:col>12</xdr:col>
      <xdr:colOff>69850</xdr:colOff>
      <xdr:row>45</xdr:row>
      <xdr:rowOff>2751188</xdr:rowOff>
    </xdr:to>
    <xdr:pic>
      <xdr:nvPicPr>
        <xdr:cNvPr id="16" name="Pictur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0" y="88491910"/>
          <a:ext cx="3244850" cy="1965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717550</xdr:colOff>
      <xdr:row>45</xdr:row>
      <xdr:rowOff>819149</xdr:rowOff>
    </xdr:from>
    <xdr:to>
      <xdr:col>11</xdr:col>
      <xdr:colOff>351077</xdr:colOff>
      <xdr:row>45</xdr:row>
      <xdr:rowOff>2979250</xdr:rowOff>
    </xdr:to>
    <xdr:pic>
      <xdr:nvPicPr>
        <xdr:cNvPr id="17" name="Picture 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88525349"/>
          <a:ext cx="2891077" cy="216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688975</xdr:colOff>
      <xdr:row>45</xdr:row>
      <xdr:rowOff>695322</xdr:rowOff>
    </xdr:from>
    <xdr:to>
      <xdr:col>11</xdr:col>
      <xdr:colOff>599896</xdr:colOff>
      <xdr:row>45</xdr:row>
      <xdr:rowOff>2990432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575" y="88401522"/>
          <a:ext cx="3139896" cy="229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358776</xdr:colOff>
      <xdr:row>45</xdr:row>
      <xdr:rowOff>825499</xdr:rowOff>
    </xdr:from>
    <xdr:to>
      <xdr:col>11</xdr:col>
      <xdr:colOff>493961</xdr:colOff>
      <xdr:row>45</xdr:row>
      <xdr:rowOff>2848141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691976" y="88531699"/>
          <a:ext cx="3033961" cy="2022642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45</xdr:row>
      <xdr:rowOff>869922</xdr:rowOff>
    </xdr:from>
    <xdr:to>
      <xdr:col>2</xdr:col>
      <xdr:colOff>3426357</xdr:colOff>
      <xdr:row>45</xdr:row>
      <xdr:rowOff>2738820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22800" y="88576122"/>
          <a:ext cx="2842157" cy="1868898"/>
        </a:xfrm>
        <a:prstGeom prst="rect">
          <a:avLst/>
        </a:prstGeom>
      </xdr:spPr>
    </xdr:pic>
    <xdr:clientData/>
  </xdr:twoCellAnchor>
  <xdr:twoCellAnchor editAs="oneCell">
    <xdr:from>
      <xdr:col>2</xdr:col>
      <xdr:colOff>6476406</xdr:colOff>
      <xdr:row>24</xdr:row>
      <xdr:rowOff>1498599</xdr:rowOff>
    </xdr:from>
    <xdr:to>
      <xdr:col>2</xdr:col>
      <xdr:colOff>13157200</xdr:colOff>
      <xdr:row>24</xdr:row>
      <xdr:rowOff>4386316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6701-FDA6-AE1F-616A-77368DCD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15006" y="27508199"/>
          <a:ext cx="6680794" cy="2887717"/>
        </a:xfrm>
        <a:prstGeom prst="rect">
          <a:avLst/>
        </a:prstGeom>
      </xdr:spPr>
    </xdr:pic>
    <xdr:clientData/>
  </xdr:twoCellAnchor>
  <xdr:twoCellAnchor editAs="oneCell">
    <xdr:from>
      <xdr:col>2</xdr:col>
      <xdr:colOff>6654800</xdr:colOff>
      <xdr:row>25</xdr:row>
      <xdr:rowOff>1457137</xdr:rowOff>
    </xdr:from>
    <xdr:to>
      <xdr:col>2</xdr:col>
      <xdr:colOff>13563600</xdr:colOff>
      <xdr:row>25</xdr:row>
      <xdr:rowOff>4410894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FFF896-4617-2800-BA0A-37E216DF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693400" y="32673737"/>
          <a:ext cx="6908800" cy="29537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C33AC-8355-406B-981C-20FB528D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115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E0712C99-96E9-4C0E-8D4E-9895BB7A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0068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F9D75-67B3-4499-8E00-AA8FDBA4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SVR\Un-Available\Merchandising\CUSTOMERS\2%20-%20NEW%20FOLDER%20SYSTEM\CUSTOMERS\STUSSY\21.%20SP25\1%20-%20SAMPLING\1.%20STYLE%20FILE\TECH%20PACKS\112328%20DOUBLE%20LAYER%20JERSEY%20SHORT.xlsx" TargetMode="External"/><Relationship Id="rId1" Type="http://schemas.openxmlformats.org/officeDocument/2006/relationships/externalLinkPath" Target="/Merchandising/CUSTOMERS/2%20-%20NEW%20FOLDER%20SYSTEM/CUSTOMERS/STUSSY/21.%20SP25/1%20-%20SAMPLING/1.%20STYLE%20FILE/TECH%20PACKS/112328%20DOUBLE%20LAYER%20JERSEY%20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112328</v>
          </cell>
        </row>
        <row r="2">
          <cell r="C2" t="str">
            <v>DOUBLE LAYER JERSEY SHORT</v>
          </cell>
        </row>
        <row r="3">
          <cell r="C3" t="str">
            <v>SP25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view="pageBreakPreview" topLeftCell="A201" zoomScale="40" zoomScaleNormal="55" zoomScaleSheetLayoutView="40" zoomScalePageLayoutView="40" workbookViewId="0">
      <selection activeCell="J185" sqref="J185"/>
    </sheetView>
  </sheetViews>
  <sheetFormatPr defaultColWidth="9.21875" defaultRowHeight="16.8"/>
  <cols>
    <col min="1" max="1" width="8.44140625" style="69" customWidth="1"/>
    <col min="2" max="2" width="24.5546875" style="69" customWidth="1"/>
    <col min="3" max="3" width="18.44140625" style="69" customWidth="1"/>
    <col min="4" max="4" width="26.44140625" style="69" customWidth="1"/>
    <col min="5" max="5" width="17.77734375" style="69" customWidth="1"/>
    <col min="6" max="6" width="29.21875" style="69" customWidth="1"/>
    <col min="7" max="7" width="24.6640625" style="70" customWidth="1"/>
    <col min="8" max="8" width="16" style="69" customWidth="1"/>
    <col min="9" max="9" width="18.5546875" style="69" customWidth="1"/>
    <col min="10" max="10" width="16" style="69" customWidth="1"/>
    <col min="11" max="12" width="22.44140625" style="69" customWidth="1"/>
    <col min="13" max="13" width="18.77734375" style="69" customWidth="1"/>
    <col min="14" max="14" width="19.21875" style="69" customWidth="1"/>
    <col min="15" max="16" width="13.44140625" style="69" customWidth="1"/>
    <col min="17" max="17" width="21.21875" style="69" customWidth="1"/>
    <col min="18" max="18" width="14.77734375" style="69" bestFit="1" customWidth="1"/>
    <col min="19" max="16384" width="9.21875" style="69"/>
  </cols>
  <sheetData>
    <row r="1" spans="1:17" s="4" customFormat="1" ht="40.049999999999997" customHeight="1">
      <c r="A1" s="100"/>
      <c r="B1" s="100"/>
      <c r="C1" s="100"/>
      <c r="D1" s="101"/>
      <c r="E1" s="100"/>
      <c r="F1" s="100"/>
      <c r="G1" s="100"/>
      <c r="H1" s="100"/>
      <c r="I1" s="100"/>
      <c r="J1" s="100"/>
      <c r="K1" s="100"/>
      <c r="L1" s="102"/>
      <c r="M1" s="102"/>
      <c r="N1" s="360" t="s">
        <v>113</v>
      </c>
      <c r="O1" s="360" t="s">
        <v>113</v>
      </c>
      <c r="P1" s="361" t="s">
        <v>114</v>
      </c>
      <c r="Q1" s="361"/>
    </row>
    <row r="2" spans="1:17" s="4" customFormat="1" ht="40.049999999999997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/>
      <c r="M2" s="102"/>
      <c r="N2" s="360" t="s">
        <v>115</v>
      </c>
      <c r="O2" s="360" t="s">
        <v>115</v>
      </c>
      <c r="P2" s="362" t="s">
        <v>116</v>
      </c>
      <c r="Q2" s="362"/>
    </row>
    <row r="3" spans="1:17" s="4" customFormat="1" ht="40.049999999999997" customHeight="1" thickBot="1">
      <c r="A3" s="100"/>
      <c r="B3" s="100"/>
      <c r="C3" s="100"/>
      <c r="D3" s="100"/>
      <c r="E3" s="100"/>
      <c r="F3" s="100"/>
      <c r="G3" s="130"/>
      <c r="H3" s="130"/>
      <c r="I3" s="130"/>
      <c r="J3" s="130"/>
      <c r="K3" s="130"/>
      <c r="L3" s="131"/>
      <c r="M3" s="131"/>
      <c r="N3" s="360" t="s">
        <v>117</v>
      </c>
      <c r="O3" s="360" t="s">
        <v>117</v>
      </c>
      <c r="P3" s="363" t="s">
        <v>119</v>
      </c>
      <c r="Q3" s="361"/>
    </row>
    <row r="4" spans="1:17" s="5" customFormat="1" ht="44.55" customHeight="1">
      <c r="B4" s="6" t="s">
        <v>306</v>
      </c>
      <c r="G4" s="368" t="s">
        <v>308</v>
      </c>
      <c r="H4" s="369"/>
      <c r="I4" s="369"/>
      <c r="J4" s="369"/>
      <c r="K4" s="369"/>
      <c r="L4" s="369"/>
      <c r="M4" s="370"/>
    </row>
    <row r="5" spans="1:17" s="5" customFormat="1" ht="33" customHeight="1">
      <c r="B5" s="7" t="s">
        <v>0</v>
      </c>
      <c r="C5" s="7"/>
      <c r="D5" s="6"/>
      <c r="F5" s="8"/>
      <c r="G5" s="371"/>
      <c r="H5" s="372"/>
      <c r="I5" s="372"/>
      <c r="J5" s="372"/>
      <c r="K5" s="372"/>
      <c r="L5" s="372"/>
      <c r="M5" s="373"/>
    </row>
    <row r="6" spans="1:17" s="9" customFormat="1" ht="33" customHeight="1">
      <c r="B6" s="10" t="s">
        <v>44</v>
      </c>
      <c r="C6" s="10"/>
      <c r="D6" s="11" t="s">
        <v>307</v>
      </c>
      <c r="E6" s="13"/>
      <c r="F6" s="10"/>
      <c r="G6" s="371"/>
      <c r="H6" s="372"/>
      <c r="I6" s="372"/>
      <c r="J6" s="372"/>
      <c r="K6" s="372"/>
      <c r="L6" s="372"/>
      <c r="M6" s="373"/>
      <c r="N6" s="12"/>
      <c r="O6" s="12"/>
      <c r="P6" s="12"/>
      <c r="Q6" s="12"/>
    </row>
    <row r="7" spans="1:17" s="9" customFormat="1" ht="33" customHeight="1">
      <c r="B7" s="10" t="s">
        <v>45</v>
      </c>
      <c r="C7" s="10"/>
      <c r="D7" s="11" t="s">
        <v>309</v>
      </c>
      <c r="E7" s="11"/>
      <c r="F7" s="10"/>
      <c r="G7" s="371"/>
      <c r="H7" s="372"/>
      <c r="I7" s="372"/>
      <c r="J7" s="372"/>
      <c r="K7" s="372"/>
      <c r="L7" s="372"/>
      <c r="M7" s="373"/>
      <c r="N7" s="12"/>
      <c r="O7" s="12"/>
      <c r="P7" s="12"/>
      <c r="Q7" s="12"/>
    </row>
    <row r="8" spans="1:17" s="9" customFormat="1" ht="33" customHeight="1" thickBot="1">
      <c r="B8" s="10" t="s">
        <v>46</v>
      </c>
      <c r="C8" s="10"/>
      <c r="D8" s="364" t="s">
        <v>310</v>
      </c>
      <c r="E8" s="364"/>
      <c r="F8" s="364"/>
      <c r="G8" s="374"/>
      <c r="H8" s="375"/>
      <c r="I8" s="375"/>
      <c r="J8" s="375"/>
      <c r="K8" s="375"/>
      <c r="L8" s="375"/>
      <c r="M8" s="376"/>
      <c r="N8" s="12"/>
      <c r="O8" s="12"/>
      <c r="P8" s="12"/>
      <c r="Q8" s="12"/>
    </row>
    <row r="9" spans="1:17" s="14" customFormat="1" ht="32.4">
      <c r="B9" s="15" t="s">
        <v>1</v>
      </c>
      <c r="C9" s="15"/>
      <c r="D9" s="110" t="s">
        <v>311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32.4">
      <c r="B10" s="19" t="s">
        <v>2</v>
      </c>
      <c r="C10" s="19"/>
      <c r="D10" s="20" t="s">
        <v>225</v>
      </c>
      <c r="E10" s="20"/>
      <c r="F10" s="20"/>
      <c r="G10" s="21"/>
      <c r="H10" s="20"/>
      <c r="I10" s="22"/>
      <c r="J10" s="22" t="s">
        <v>47</v>
      </c>
      <c r="K10" s="22"/>
      <c r="L10" s="22"/>
      <c r="M10" s="22" t="s">
        <v>206</v>
      </c>
      <c r="N10" s="23"/>
      <c r="O10" s="23"/>
      <c r="P10" s="23"/>
      <c r="Q10" s="23"/>
    </row>
    <row r="11" spans="1:17" s="14" customFormat="1" ht="63" customHeight="1">
      <c r="B11" s="22" t="s">
        <v>3</v>
      </c>
      <c r="C11" s="22"/>
      <c r="D11" s="337">
        <v>45350</v>
      </c>
      <c r="E11" s="338"/>
      <c r="F11" s="338"/>
      <c r="G11" s="24"/>
      <c r="H11" s="25"/>
      <c r="I11" s="22"/>
      <c r="J11" s="22" t="s">
        <v>4</v>
      </c>
      <c r="K11" s="22"/>
      <c r="L11" s="22"/>
      <c r="M11" s="385" t="s">
        <v>312</v>
      </c>
      <c r="N11" s="385"/>
      <c r="O11" s="385"/>
      <c r="P11" s="385"/>
      <c r="Q11" s="385"/>
    </row>
    <row r="12" spans="1:17" s="14" customFormat="1" ht="32.4">
      <c r="B12" s="22" t="s">
        <v>5</v>
      </c>
      <c r="C12" s="22"/>
      <c r="D12" s="26">
        <f>D11+10</f>
        <v>45360</v>
      </c>
      <c r="E12" s="22"/>
      <c r="F12" s="22"/>
      <c r="G12" s="27"/>
      <c r="H12" s="28"/>
      <c r="I12" s="22"/>
      <c r="J12" s="22" t="s">
        <v>41</v>
      </c>
      <c r="M12" s="22" t="s">
        <v>207</v>
      </c>
      <c r="N12" s="22"/>
      <c r="O12" s="28"/>
      <c r="P12" s="28"/>
      <c r="Q12" s="23"/>
    </row>
    <row r="13" spans="1:17" s="14" customFormat="1" ht="32.4">
      <c r="B13" s="377"/>
      <c r="C13" s="377"/>
      <c r="D13" s="377"/>
      <c r="E13" s="377"/>
      <c r="F13" s="377"/>
      <c r="G13" s="27"/>
      <c r="H13" s="28"/>
      <c r="I13" s="22"/>
      <c r="J13" s="22" t="s">
        <v>6</v>
      </c>
      <c r="K13" s="22"/>
      <c r="L13" s="22"/>
      <c r="M13" s="22" t="s">
        <v>160</v>
      </c>
      <c r="N13" s="28"/>
      <c r="O13" s="23"/>
      <c r="P13" s="23"/>
      <c r="Q13" s="28"/>
    </row>
    <row r="14" spans="1:17" s="14" customFormat="1" ht="32.4">
      <c r="B14" s="22" t="s">
        <v>51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123</v>
      </c>
      <c r="N14" s="23"/>
      <c r="O14" s="23"/>
      <c r="P14" s="23"/>
      <c r="Q14" s="23"/>
    </row>
    <row r="15" spans="1:17" s="14" customFormat="1" ht="21" customHeight="1">
      <c r="B15" s="30" t="s">
        <v>66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s="169" customFormat="1" ht="99.75" hidden="1" customHeight="1">
      <c r="B17" s="165"/>
      <c r="C17" s="166" t="s">
        <v>112</v>
      </c>
      <c r="D17" s="166" t="s">
        <v>9</v>
      </c>
      <c r="E17" s="167" t="s">
        <v>58</v>
      </c>
      <c r="F17" s="167"/>
      <c r="G17" s="167" t="s">
        <v>62</v>
      </c>
      <c r="H17" s="167" t="s">
        <v>10</v>
      </c>
      <c r="I17" s="167" t="s">
        <v>59</v>
      </c>
      <c r="J17" s="167" t="s">
        <v>60</v>
      </c>
      <c r="K17" s="167" t="s">
        <v>61</v>
      </c>
      <c r="L17" s="167"/>
      <c r="M17" s="167"/>
      <c r="N17" s="167"/>
      <c r="O17" s="167"/>
      <c r="P17" s="167"/>
      <c r="Q17" s="168" t="s">
        <v>11</v>
      </c>
    </row>
    <row r="18" spans="2:17" s="169" customFormat="1" ht="99.75" hidden="1" customHeight="1">
      <c r="B18" s="170" t="s">
        <v>12</v>
      </c>
      <c r="C18" s="171"/>
      <c r="D18" s="172" t="s">
        <v>40</v>
      </c>
      <c r="E18" s="173"/>
      <c r="F18" s="174"/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/>
      <c r="M18" s="172"/>
      <c r="N18" s="174"/>
      <c r="O18" s="174"/>
      <c r="P18" s="174"/>
      <c r="Q18" s="175">
        <f>SUM(E18:P18)</f>
        <v>0</v>
      </c>
    </row>
    <row r="19" spans="2:17" s="169" customFormat="1" ht="99.75" hidden="1" customHeight="1">
      <c r="B19" s="170" t="s">
        <v>65</v>
      </c>
      <c r="C19" s="171"/>
      <c r="D19" s="173" t="str">
        <f>+D18</f>
        <v>BLACK</v>
      </c>
      <c r="E19" s="173"/>
      <c r="F19" s="174"/>
      <c r="G19" s="174">
        <f>ROUNDUP(G18*6%,0)</f>
        <v>0</v>
      </c>
      <c r="H19" s="174">
        <f t="shared" ref="H19:K19" si="0">ROUNDUP(H18*6%,0)</f>
        <v>0</v>
      </c>
      <c r="I19" s="174">
        <v>0</v>
      </c>
      <c r="J19" s="174">
        <f t="shared" si="0"/>
        <v>0</v>
      </c>
      <c r="K19" s="174">
        <f t="shared" si="0"/>
        <v>0</v>
      </c>
      <c r="L19" s="174"/>
      <c r="M19" s="334"/>
      <c r="N19" s="334"/>
      <c r="O19" s="334"/>
      <c r="P19" s="334"/>
      <c r="Q19" s="175">
        <f>SUM(E19:P19)</f>
        <v>0</v>
      </c>
    </row>
    <row r="20" spans="2:17" s="180" customFormat="1" ht="54" hidden="1">
      <c r="B20" s="176" t="s">
        <v>13</v>
      </c>
      <c r="C20" s="176"/>
      <c r="D20" s="177" t="str">
        <f>+D19</f>
        <v>BLACK</v>
      </c>
      <c r="E20" s="178"/>
      <c r="F20" s="179"/>
      <c r="G20" s="179">
        <f t="shared" ref="G20" si="1">SUM(G18:G19)</f>
        <v>0</v>
      </c>
      <c r="H20" s="179">
        <f>SUM(H18:H19)</f>
        <v>0</v>
      </c>
      <c r="I20" s="179">
        <f t="shared" ref="I20:K20" si="2">SUM(I18:I19)</f>
        <v>0</v>
      </c>
      <c r="J20" s="179">
        <f t="shared" si="2"/>
        <v>0</v>
      </c>
      <c r="K20" s="179">
        <f t="shared" si="2"/>
        <v>0</v>
      </c>
      <c r="L20" s="179"/>
      <c r="M20" s="179"/>
      <c r="N20" s="179"/>
      <c r="O20" s="179"/>
      <c r="P20" s="179"/>
      <c r="Q20" s="179">
        <f>SUM(Q18:Q19)</f>
        <v>0</v>
      </c>
    </row>
    <row r="21" spans="2:17" s="169" customFormat="1" ht="54">
      <c r="B21" s="181"/>
      <c r="C21" s="181"/>
      <c r="D21" s="181"/>
      <c r="E21" s="182"/>
      <c r="F21" s="182"/>
      <c r="G21" s="183"/>
      <c r="H21" s="182"/>
      <c r="I21" s="182"/>
      <c r="J21" s="182"/>
      <c r="K21" s="182"/>
      <c r="L21" s="182"/>
      <c r="M21" s="182"/>
      <c r="N21" s="184"/>
      <c r="O21" s="185"/>
      <c r="P21" s="185"/>
      <c r="Q21" s="186"/>
    </row>
    <row r="22" spans="2:17" s="169" customFormat="1" ht="54">
      <c r="B22" s="165"/>
      <c r="C22" s="166" t="s">
        <v>112</v>
      </c>
      <c r="D22" s="166" t="s">
        <v>9</v>
      </c>
      <c r="E22" s="167" t="s">
        <v>58</v>
      </c>
      <c r="F22" s="167"/>
      <c r="G22" s="167" t="s">
        <v>62</v>
      </c>
      <c r="H22" s="167" t="s">
        <v>10</v>
      </c>
      <c r="I22" s="167" t="s">
        <v>59</v>
      </c>
      <c r="J22" s="167" t="s">
        <v>60</v>
      </c>
      <c r="K22" s="167" t="s">
        <v>61</v>
      </c>
      <c r="L22" s="167"/>
      <c r="M22" s="167"/>
      <c r="N22" s="167"/>
      <c r="O22" s="167"/>
      <c r="P22" s="167"/>
      <c r="Q22" s="168" t="s">
        <v>11</v>
      </c>
    </row>
    <row r="23" spans="2:17" s="169" customFormat="1" ht="54">
      <c r="B23" s="170" t="s">
        <v>12</v>
      </c>
      <c r="C23" s="171"/>
      <c r="D23" s="172" t="s">
        <v>313</v>
      </c>
      <c r="E23" s="173"/>
      <c r="F23" s="174"/>
      <c r="G23" s="174">
        <v>0</v>
      </c>
      <c r="H23" s="174">
        <v>5</v>
      </c>
      <c r="I23" s="174">
        <v>0</v>
      </c>
      <c r="J23" s="174">
        <v>0</v>
      </c>
      <c r="K23" s="174">
        <v>0</v>
      </c>
      <c r="L23" s="174"/>
      <c r="M23" s="386" t="s">
        <v>327</v>
      </c>
      <c r="N23" s="386"/>
      <c r="O23" s="386"/>
      <c r="P23" s="386"/>
      <c r="Q23" s="175">
        <f>SUM(E23:P23)</f>
        <v>5</v>
      </c>
    </row>
    <row r="24" spans="2:17" s="169" customFormat="1" ht="54">
      <c r="B24" s="170" t="s">
        <v>65</v>
      </c>
      <c r="C24" s="171"/>
      <c r="D24" s="173" t="str">
        <f>+D23</f>
        <v>NAVY</v>
      </c>
      <c r="E24" s="173"/>
      <c r="F24" s="174"/>
      <c r="G24" s="174">
        <f>ROUNDUP(G23*10%,0)</f>
        <v>0</v>
      </c>
      <c r="H24" s="174">
        <f t="shared" ref="H24:K24" si="3">ROUNDUP(H23*10%,0)</f>
        <v>1</v>
      </c>
      <c r="I24" s="174">
        <v>0</v>
      </c>
      <c r="J24" s="174">
        <f t="shared" si="3"/>
        <v>0</v>
      </c>
      <c r="K24" s="174">
        <f t="shared" si="3"/>
        <v>0</v>
      </c>
      <c r="L24" s="174"/>
      <c r="M24" s="387"/>
      <c r="N24" s="387"/>
      <c r="O24" s="387"/>
      <c r="P24" s="387"/>
      <c r="Q24" s="175">
        <f>SUM(E24:P24)</f>
        <v>1</v>
      </c>
    </row>
    <row r="25" spans="2:17" s="180" customFormat="1" ht="54">
      <c r="B25" s="176" t="s">
        <v>13</v>
      </c>
      <c r="C25" s="176"/>
      <c r="D25" s="177" t="str">
        <f>+D24</f>
        <v>NAVY</v>
      </c>
      <c r="E25" s="178"/>
      <c r="F25" s="179"/>
      <c r="G25" s="179">
        <f t="shared" ref="G25:H25" si="4">SUM(G23:G24)</f>
        <v>0</v>
      </c>
      <c r="H25" s="179">
        <f t="shared" si="4"/>
        <v>6</v>
      </c>
      <c r="I25" s="179">
        <f>SUM(I23:I24)</f>
        <v>0</v>
      </c>
      <c r="J25" s="179">
        <f t="shared" ref="J25" si="5">SUM(J23:J24)</f>
        <v>0</v>
      </c>
      <c r="K25" s="179">
        <f t="shared" ref="K25" si="6">SUM(K23:K24)</f>
        <v>0</v>
      </c>
      <c r="L25" s="179"/>
      <c r="M25" s="179"/>
      <c r="N25" s="179"/>
      <c r="O25" s="179"/>
      <c r="P25" s="179"/>
      <c r="Q25" s="179">
        <f>SUM(Q23:Q24)</f>
        <v>6</v>
      </c>
    </row>
    <row r="26" spans="2:17" s="169" customFormat="1" ht="54">
      <c r="B26" s="181"/>
      <c r="C26" s="181"/>
      <c r="D26" s="181"/>
      <c r="E26" s="182"/>
      <c r="F26" s="182"/>
      <c r="G26" s="183"/>
      <c r="H26" s="182"/>
      <c r="I26" s="182"/>
      <c r="J26" s="182"/>
      <c r="K26" s="182"/>
      <c r="L26" s="182"/>
      <c r="M26" s="182"/>
      <c r="N26" s="184"/>
      <c r="O26" s="185"/>
      <c r="P26" s="185"/>
      <c r="Q26" s="186"/>
    </row>
    <row r="27" spans="2:17" s="169" customFormat="1" ht="54" hidden="1">
      <c r="B27" s="165"/>
      <c r="C27" s="166" t="s">
        <v>112</v>
      </c>
      <c r="D27" s="166" t="s">
        <v>9</v>
      </c>
      <c r="E27" s="167" t="s">
        <v>58</v>
      </c>
      <c r="F27" s="167"/>
      <c r="G27" s="167" t="s">
        <v>62</v>
      </c>
      <c r="H27" s="167" t="s">
        <v>10</v>
      </c>
      <c r="I27" s="167" t="s">
        <v>59</v>
      </c>
      <c r="J27" s="167" t="s">
        <v>60</v>
      </c>
      <c r="K27" s="167" t="s">
        <v>61</v>
      </c>
      <c r="L27" s="167"/>
      <c r="M27" s="167"/>
      <c r="N27" s="167"/>
      <c r="O27" s="167"/>
      <c r="P27" s="167"/>
      <c r="Q27" s="168" t="s">
        <v>11</v>
      </c>
    </row>
    <row r="28" spans="2:17" s="169" customFormat="1" ht="54" hidden="1">
      <c r="B28" s="170" t="s">
        <v>12</v>
      </c>
      <c r="C28" s="171"/>
      <c r="D28" s="172" t="s">
        <v>275</v>
      </c>
      <c r="E28" s="173"/>
      <c r="F28" s="174"/>
      <c r="G28" s="174">
        <v>0</v>
      </c>
      <c r="H28" s="174"/>
      <c r="I28" s="174">
        <v>0</v>
      </c>
      <c r="J28" s="174">
        <v>0</v>
      </c>
      <c r="K28" s="174">
        <v>0</v>
      </c>
      <c r="L28" s="174"/>
      <c r="M28" s="172"/>
      <c r="N28" s="174"/>
      <c r="O28" s="174"/>
      <c r="P28" s="174"/>
      <c r="Q28" s="175">
        <f>SUM(E28:P28)</f>
        <v>0</v>
      </c>
    </row>
    <row r="29" spans="2:17" s="169" customFormat="1" ht="54" hidden="1">
      <c r="B29" s="170" t="s">
        <v>65</v>
      </c>
      <c r="C29" s="171"/>
      <c r="D29" s="173" t="str">
        <f>+D28</f>
        <v>GOLDEN YELLOW</v>
      </c>
      <c r="E29" s="173"/>
      <c r="F29" s="174"/>
      <c r="G29" s="174">
        <f>ROUNDUP(G28*10%,0)</f>
        <v>0</v>
      </c>
      <c r="H29" s="174">
        <f t="shared" ref="H29" si="7">ROUNDUP(H28*10%,0)</f>
        <v>0</v>
      </c>
      <c r="I29" s="174">
        <v>0</v>
      </c>
      <c r="J29" s="174">
        <f t="shared" ref="J29:K29" si="8">ROUNDUP(J28*10%,0)</f>
        <v>0</v>
      </c>
      <c r="K29" s="174">
        <f t="shared" si="8"/>
        <v>0</v>
      </c>
      <c r="L29" s="174"/>
      <c r="M29" s="334"/>
      <c r="N29" s="334"/>
      <c r="O29" s="334"/>
      <c r="P29" s="334"/>
      <c r="Q29" s="175">
        <f>SUM(E29:P29)</f>
        <v>0</v>
      </c>
    </row>
    <row r="30" spans="2:17" s="180" customFormat="1" ht="54" hidden="1">
      <c r="B30" s="176" t="s">
        <v>13</v>
      </c>
      <c r="C30" s="176"/>
      <c r="D30" s="177" t="str">
        <f>+D29</f>
        <v>GOLDEN YELLOW</v>
      </c>
      <c r="E30" s="178"/>
      <c r="F30" s="179"/>
      <c r="G30" s="179">
        <f t="shared" ref="G30:H30" si="9">SUM(G28:G29)</f>
        <v>0</v>
      </c>
      <c r="H30" s="179">
        <f t="shared" si="9"/>
        <v>0</v>
      </c>
      <c r="I30" s="179">
        <f t="shared" ref="I30" si="10">SUM(I28:I29)</f>
        <v>0</v>
      </c>
      <c r="J30" s="179">
        <f t="shared" ref="J30" si="11">SUM(J28:J29)</f>
        <v>0</v>
      </c>
      <c r="K30" s="179">
        <f t="shared" ref="K30" si="12">SUM(K28:K29)</f>
        <v>0</v>
      </c>
      <c r="L30" s="179"/>
      <c r="M30" s="179"/>
      <c r="N30" s="179"/>
      <c r="O30" s="179"/>
      <c r="P30" s="179"/>
      <c r="Q30" s="179">
        <f>SUM(Q28:Q29)</f>
        <v>0</v>
      </c>
    </row>
    <row r="31" spans="2:17" s="5" customFormat="1" ht="38.4" hidden="1">
      <c r="B31" s="11"/>
      <c r="C31" s="11"/>
      <c r="D31" s="11"/>
      <c r="E31" s="34"/>
      <c r="F31" s="34"/>
      <c r="G31" s="35"/>
      <c r="H31" s="34"/>
      <c r="I31" s="34"/>
      <c r="J31" s="34"/>
      <c r="K31" s="34"/>
      <c r="L31" s="34"/>
      <c r="M31" s="34"/>
      <c r="N31" s="36"/>
      <c r="O31" s="37"/>
      <c r="P31" s="37"/>
      <c r="Q31" s="38"/>
    </row>
    <row r="32" spans="2:17" s="169" customFormat="1" ht="54" hidden="1">
      <c r="B32" s="165"/>
      <c r="C32" s="166" t="s">
        <v>112</v>
      </c>
      <c r="D32" s="166" t="s">
        <v>9</v>
      </c>
      <c r="E32" s="167" t="s">
        <v>58</v>
      </c>
      <c r="F32" s="167"/>
      <c r="G32" s="167" t="s">
        <v>62</v>
      </c>
      <c r="H32" s="167" t="s">
        <v>10</v>
      </c>
      <c r="I32" s="167" t="s">
        <v>59</v>
      </c>
      <c r="J32" s="167" t="s">
        <v>60</v>
      </c>
      <c r="K32" s="167" t="s">
        <v>61</v>
      </c>
      <c r="L32" s="167"/>
      <c r="M32" s="167"/>
      <c r="N32" s="167"/>
      <c r="O32" s="167"/>
      <c r="P32" s="167"/>
      <c r="Q32" s="168" t="s">
        <v>11</v>
      </c>
    </row>
    <row r="33" spans="2:17" s="169" customFormat="1" ht="54" hidden="1">
      <c r="B33" s="170" t="s">
        <v>12</v>
      </c>
      <c r="C33" s="171"/>
      <c r="D33" s="172" t="s">
        <v>276</v>
      </c>
      <c r="E33" s="173"/>
      <c r="F33" s="174"/>
      <c r="G33" s="174">
        <v>0</v>
      </c>
      <c r="H33" s="174"/>
      <c r="I33" s="174">
        <v>0</v>
      </c>
      <c r="J33" s="174">
        <v>0</v>
      </c>
      <c r="K33" s="174">
        <v>0</v>
      </c>
      <c r="L33" s="174"/>
      <c r="M33" s="172"/>
      <c r="N33" s="174"/>
      <c r="O33" s="174"/>
      <c r="P33" s="174"/>
      <c r="Q33" s="175">
        <f>SUM(E33:P33)</f>
        <v>0</v>
      </c>
    </row>
    <row r="34" spans="2:17" s="169" customFormat="1" ht="54" hidden="1">
      <c r="B34" s="170" t="s">
        <v>65</v>
      </c>
      <c r="C34" s="171"/>
      <c r="D34" s="173" t="str">
        <f>+D33</f>
        <v>DEEP GREEN</v>
      </c>
      <c r="E34" s="173"/>
      <c r="F34" s="174"/>
      <c r="G34" s="174">
        <f>ROUNDUP(G33*10.8%,0)</f>
        <v>0</v>
      </c>
      <c r="H34" s="174">
        <f t="shared" ref="H34:K34" si="13">ROUNDUP(H33*10.8%,0)</f>
        <v>0</v>
      </c>
      <c r="I34" s="174">
        <f t="shared" si="13"/>
        <v>0</v>
      </c>
      <c r="J34" s="174">
        <f t="shared" si="13"/>
        <v>0</v>
      </c>
      <c r="K34" s="174">
        <f t="shared" si="13"/>
        <v>0</v>
      </c>
      <c r="L34" s="174"/>
      <c r="M34" s="334"/>
      <c r="N34" s="334"/>
      <c r="O34" s="334"/>
      <c r="P34" s="334"/>
      <c r="Q34" s="175">
        <f>SUM(E34:P34)</f>
        <v>0</v>
      </c>
    </row>
    <row r="35" spans="2:17" s="180" customFormat="1" ht="54" hidden="1">
      <c r="B35" s="176" t="s">
        <v>13</v>
      </c>
      <c r="C35" s="176"/>
      <c r="D35" s="177" t="str">
        <f>+D34</f>
        <v>DEEP GREEN</v>
      </c>
      <c r="E35" s="178"/>
      <c r="F35" s="179"/>
      <c r="G35" s="179">
        <f>SUM(G33:G34)</f>
        <v>0</v>
      </c>
      <c r="H35" s="179">
        <f>SUM(H33:H34)</f>
        <v>0</v>
      </c>
      <c r="I35" s="179">
        <f>SUM(I33:I34)</f>
        <v>0</v>
      </c>
      <c r="J35" s="179">
        <f>SUM(J33:J34)</f>
        <v>0</v>
      </c>
      <c r="K35" s="179">
        <f>SUM(K33:K34)</f>
        <v>0</v>
      </c>
      <c r="L35" s="179"/>
      <c r="M35" s="179"/>
      <c r="N35" s="179"/>
      <c r="O35" s="179"/>
      <c r="P35" s="179"/>
      <c r="Q35" s="179">
        <f>SUM(Q33:Q34)</f>
        <v>0</v>
      </c>
    </row>
    <row r="36" spans="2:17" s="5" customFormat="1" ht="38.4" hidden="1">
      <c r="B36" s="11"/>
      <c r="C36" s="11"/>
      <c r="D36" s="11"/>
      <c r="E36" s="34"/>
      <c r="F36" s="34"/>
      <c r="G36" s="35"/>
      <c r="H36" s="34"/>
      <c r="I36" s="34"/>
      <c r="J36" s="34"/>
      <c r="K36" s="34"/>
      <c r="L36" s="34"/>
      <c r="M36" s="34"/>
      <c r="N36" s="36"/>
      <c r="O36" s="37"/>
      <c r="P36" s="37"/>
      <c r="Q36" s="38"/>
    </row>
    <row r="37" spans="2:17" s="169" customFormat="1" ht="54" hidden="1">
      <c r="B37" s="165"/>
      <c r="C37" s="166" t="s">
        <v>112</v>
      </c>
      <c r="D37" s="166" t="s">
        <v>9</v>
      </c>
      <c r="E37" s="167" t="s">
        <v>58</v>
      </c>
      <c r="F37" s="167"/>
      <c r="G37" s="167" t="s">
        <v>62</v>
      </c>
      <c r="H37" s="167" t="s">
        <v>10</v>
      </c>
      <c r="I37" s="167" t="s">
        <v>59</v>
      </c>
      <c r="J37" s="167" t="s">
        <v>60</v>
      </c>
      <c r="K37" s="167" t="s">
        <v>61</v>
      </c>
      <c r="L37" s="167"/>
      <c r="M37" s="167"/>
      <c r="N37" s="167"/>
      <c r="O37" s="167"/>
      <c r="P37" s="167"/>
      <c r="Q37" s="168" t="s">
        <v>11</v>
      </c>
    </row>
    <row r="38" spans="2:17" s="169" customFormat="1" ht="54" hidden="1">
      <c r="B38" s="170" t="s">
        <v>12</v>
      </c>
      <c r="C38" s="171"/>
      <c r="D38" s="172" t="s">
        <v>277</v>
      </c>
      <c r="E38" s="173"/>
      <c r="F38" s="174"/>
      <c r="G38" s="174">
        <v>0</v>
      </c>
      <c r="H38" s="174"/>
      <c r="I38" s="174">
        <v>0</v>
      </c>
      <c r="J38" s="174">
        <v>0</v>
      </c>
      <c r="K38" s="174">
        <v>0</v>
      </c>
      <c r="L38" s="174"/>
      <c r="M38" s="172"/>
      <c r="N38" s="174"/>
      <c r="O38" s="174"/>
      <c r="P38" s="174"/>
      <c r="Q38" s="175">
        <f>SUM(E38:P38)</f>
        <v>0</v>
      </c>
    </row>
    <row r="39" spans="2:17" s="169" customFormat="1" ht="54" hidden="1">
      <c r="B39" s="170" t="s">
        <v>65</v>
      </c>
      <c r="C39" s="171"/>
      <c r="D39" s="173" t="str">
        <f>+D38</f>
        <v>BERRY LILAC</v>
      </c>
      <c r="E39" s="173"/>
      <c r="F39" s="174"/>
      <c r="G39" s="174">
        <f>ROUNDUP(G38*10%,0)</f>
        <v>0</v>
      </c>
      <c r="H39" s="174">
        <f t="shared" ref="H39" si="14">ROUNDUP(H38*10%,0)</f>
        <v>0</v>
      </c>
      <c r="I39" s="174">
        <v>0</v>
      </c>
      <c r="J39" s="174">
        <f t="shared" ref="J39:K39" si="15">ROUNDUP(J38*10%,0)</f>
        <v>0</v>
      </c>
      <c r="K39" s="174">
        <f t="shared" si="15"/>
        <v>0</v>
      </c>
      <c r="L39" s="174"/>
      <c r="M39" s="334"/>
      <c r="N39" s="334"/>
      <c r="O39" s="334"/>
      <c r="P39" s="334"/>
      <c r="Q39" s="175">
        <f>SUM(E39:P39)</f>
        <v>0</v>
      </c>
    </row>
    <row r="40" spans="2:17" s="180" customFormat="1" ht="54" hidden="1">
      <c r="B40" s="176" t="s">
        <v>13</v>
      </c>
      <c r="C40" s="176"/>
      <c r="D40" s="177" t="str">
        <f>+D39</f>
        <v>BERRY LILAC</v>
      </c>
      <c r="E40" s="178"/>
      <c r="F40" s="179"/>
      <c r="G40" s="179">
        <f t="shared" ref="G40:H40" si="16">SUM(G38:G39)</f>
        <v>0</v>
      </c>
      <c r="H40" s="179">
        <f t="shared" si="16"/>
        <v>0</v>
      </c>
      <c r="I40" s="179">
        <f>SUM(I38:I39)</f>
        <v>0</v>
      </c>
      <c r="J40" s="179">
        <f t="shared" ref="J40:K40" si="17">SUM(J38:J39)</f>
        <v>0</v>
      </c>
      <c r="K40" s="179">
        <f t="shared" si="17"/>
        <v>0</v>
      </c>
      <c r="L40" s="179"/>
      <c r="M40" s="179"/>
      <c r="N40" s="179"/>
      <c r="O40" s="179"/>
      <c r="P40" s="179"/>
      <c r="Q40" s="179">
        <f>SUM(Q38:Q39)</f>
        <v>0</v>
      </c>
    </row>
    <row r="41" spans="2:17" s="5" customFormat="1" ht="38.4" hidden="1">
      <c r="B41" s="11"/>
      <c r="C41" s="11"/>
      <c r="D41" s="11"/>
      <c r="E41" s="34"/>
      <c r="F41" s="34"/>
      <c r="G41" s="35"/>
      <c r="H41" s="34"/>
      <c r="I41" s="34"/>
      <c r="J41" s="34"/>
      <c r="K41" s="34"/>
      <c r="L41" s="34"/>
      <c r="M41" s="34"/>
      <c r="N41" s="36"/>
      <c r="O41" s="37"/>
      <c r="P41" s="37"/>
      <c r="Q41" s="38"/>
    </row>
    <row r="42" spans="2:17" s="169" customFormat="1" ht="54" hidden="1">
      <c r="B42" s="165"/>
      <c r="C42" s="166" t="s">
        <v>112</v>
      </c>
      <c r="D42" s="166" t="s">
        <v>9</v>
      </c>
      <c r="E42" s="167" t="s">
        <v>58</v>
      </c>
      <c r="F42" s="167"/>
      <c r="G42" s="167" t="s">
        <v>62</v>
      </c>
      <c r="H42" s="167" t="s">
        <v>10</v>
      </c>
      <c r="I42" s="167" t="s">
        <v>59</v>
      </c>
      <c r="J42" s="167" t="s">
        <v>60</v>
      </c>
      <c r="K42" s="167" t="s">
        <v>61</v>
      </c>
      <c r="L42" s="167"/>
      <c r="M42" s="167"/>
      <c r="N42" s="167"/>
      <c r="O42" s="167"/>
      <c r="P42" s="167"/>
      <c r="Q42" s="168" t="s">
        <v>11</v>
      </c>
    </row>
    <row r="43" spans="2:17" s="169" customFormat="1" ht="54" hidden="1">
      <c r="B43" s="170" t="s">
        <v>12</v>
      </c>
      <c r="C43" s="171"/>
      <c r="D43" s="172" t="s">
        <v>278</v>
      </c>
      <c r="E43" s="173"/>
      <c r="F43" s="174"/>
      <c r="G43" s="174">
        <v>0</v>
      </c>
      <c r="H43" s="174"/>
      <c r="I43" s="174">
        <v>0</v>
      </c>
      <c r="J43" s="174">
        <v>0</v>
      </c>
      <c r="K43" s="174">
        <v>0</v>
      </c>
      <c r="L43" s="174"/>
      <c r="M43" s="172"/>
      <c r="N43" s="174"/>
      <c r="O43" s="174"/>
      <c r="P43" s="174"/>
      <c r="Q43" s="175">
        <f>SUM(E43:P43)</f>
        <v>0</v>
      </c>
    </row>
    <row r="44" spans="2:17" s="169" customFormat="1" ht="54" hidden="1">
      <c r="B44" s="170" t="s">
        <v>65</v>
      </c>
      <c r="C44" s="171"/>
      <c r="D44" s="173" t="str">
        <f>+D43</f>
        <v>DUSTY NAVY</v>
      </c>
      <c r="E44" s="173"/>
      <c r="F44" s="174"/>
      <c r="G44" s="174">
        <f>ROUNDUP(G43*10%,0)</f>
        <v>0</v>
      </c>
      <c r="H44" s="174">
        <f t="shared" ref="H44" si="18">ROUNDUP(H43*10%,0)</f>
        <v>0</v>
      </c>
      <c r="I44" s="174">
        <v>0</v>
      </c>
      <c r="J44" s="174">
        <f t="shared" ref="J44:K44" si="19">ROUNDUP(J43*10%,0)</f>
        <v>0</v>
      </c>
      <c r="K44" s="174">
        <f t="shared" si="19"/>
        <v>0</v>
      </c>
      <c r="L44" s="174"/>
      <c r="M44" s="334"/>
      <c r="N44" s="334"/>
      <c r="O44" s="334"/>
      <c r="P44" s="334"/>
      <c r="Q44" s="175">
        <f>SUM(E44:P44)</f>
        <v>0</v>
      </c>
    </row>
    <row r="45" spans="2:17" s="180" customFormat="1" ht="54" hidden="1">
      <c r="B45" s="176" t="s">
        <v>13</v>
      </c>
      <c r="C45" s="176"/>
      <c r="D45" s="177" t="str">
        <f>+D44</f>
        <v>DUSTY NAVY</v>
      </c>
      <c r="E45" s="178"/>
      <c r="F45" s="179"/>
      <c r="G45" s="179">
        <f t="shared" ref="G45:H45" si="20">SUM(G43:G44)</f>
        <v>0</v>
      </c>
      <c r="H45" s="179">
        <f t="shared" si="20"/>
        <v>0</v>
      </c>
      <c r="I45" s="179">
        <f>SUM(I43:I44)</f>
        <v>0</v>
      </c>
      <c r="J45" s="179">
        <f t="shared" ref="J45:K45" si="21">SUM(J43:J44)</f>
        <v>0</v>
      </c>
      <c r="K45" s="179">
        <f t="shared" si="21"/>
        <v>0</v>
      </c>
      <c r="L45" s="179"/>
      <c r="M45" s="179"/>
      <c r="N45" s="179"/>
      <c r="O45" s="179"/>
      <c r="P45" s="179"/>
      <c r="Q45" s="179">
        <f>SUM(Q43:Q44)</f>
        <v>0</v>
      </c>
    </row>
    <row r="46" spans="2:17" s="5" customFormat="1" ht="38.4" hidden="1">
      <c r="B46" s="11"/>
      <c r="C46" s="11"/>
      <c r="D46" s="11"/>
      <c r="E46" s="34"/>
      <c r="F46" s="34"/>
      <c r="G46" s="35"/>
      <c r="H46" s="34"/>
      <c r="I46" s="34"/>
      <c r="J46" s="34"/>
      <c r="K46" s="34"/>
      <c r="L46" s="34"/>
      <c r="M46" s="34"/>
      <c r="N46" s="36"/>
      <c r="O46" s="37"/>
      <c r="P46" s="37"/>
      <c r="Q46" s="38"/>
    </row>
    <row r="47" spans="2:17" s="187" customFormat="1" ht="72" customHeight="1">
      <c r="B47" s="188" t="s">
        <v>14</v>
      </c>
      <c r="C47" s="189"/>
      <c r="D47" s="188"/>
      <c r="E47" s="190"/>
      <c r="F47" s="191"/>
      <c r="G47" s="191">
        <f>G20+G30+G25+G35</f>
        <v>0</v>
      </c>
      <c r="H47" s="191">
        <f>H25+H30+H35+H40+H45</f>
        <v>6</v>
      </c>
      <c r="I47" s="191">
        <f>I20+I30+I25+I35</f>
        <v>0</v>
      </c>
      <c r="J47" s="191">
        <f>J20+J30+J25+J35</f>
        <v>0</v>
      </c>
      <c r="K47" s="191">
        <f>K20+K30+K25+K35</f>
        <v>0</v>
      </c>
      <c r="L47" s="191"/>
      <c r="M47" s="191"/>
      <c r="N47" s="191"/>
      <c r="O47" s="191"/>
      <c r="P47" s="191"/>
      <c r="Q47" s="191">
        <f>Q20+Q30+Q25+Q35</f>
        <v>6</v>
      </c>
    </row>
    <row r="48" spans="2:17" s="39" customFormat="1" ht="24">
      <c r="B48" s="40"/>
      <c r="C48" s="40"/>
      <c r="D48" s="41"/>
      <c r="E48" s="42"/>
      <c r="F48" s="43"/>
      <c r="G48" s="44"/>
      <c r="H48" s="45"/>
      <c r="I48" s="45"/>
      <c r="J48" s="45"/>
      <c r="K48" s="45"/>
      <c r="L48" s="45"/>
      <c r="M48" s="46"/>
      <c r="N48" s="47"/>
      <c r="O48" s="43"/>
      <c r="P48" s="43"/>
      <c r="Q48" s="43"/>
    </row>
    <row r="49" spans="1:17" s="4" customFormat="1" ht="36.6" thickBot="1">
      <c r="B49" s="106" t="s">
        <v>15</v>
      </c>
      <c r="C49" s="48"/>
      <c r="D49" s="215" t="s">
        <v>221</v>
      </c>
      <c r="E49" s="48"/>
      <c r="F49" s="49"/>
      <c r="G49" s="50"/>
      <c r="H49" s="49"/>
      <c r="I49" s="49"/>
      <c r="J49" s="49"/>
      <c r="K49" s="49"/>
      <c r="L49" s="49"/>
      <c r="M49" s="49"/>
      <c r="O49" s="51"/>
      <c r="P49" s="51"/>
      <c r="Q49" s="52"/>
    </row>
    <row r="50" spans="1:17" s="53" customFormat="1" ht="120">
      <c r="A50" s="335" t="s">
        <v>16</v>
      </c>
      <c r="B50" s="336"/>
      <c r="C50" s="336"/>
      <c r="D50" s="162" t="s">
        <v>17</v>
      </c>
      <c r="E50" s="163" t="s">
        <v>18</v>
      </c>
      <c r="F50" s="162" t="s">
        <v>19</v>
      </c>
      <c r="G50" s="164" t="s">
        <v>20</v>
      </c>
      <c r="H50" s="164" t="s">
        <v>21</v>
      </c>
      <c r="I50" s="164" t="s">
        <v>35</v>
      </c>
      <c r="J50" s="164" t="s">
        <v>36</v>
      </c>
      <c r="K50" s="164" t="s">
        <v>38</v>
      </c>
      <c r="L50" s="164" t="s">
        <v>226</v>
      </c>
      <c r="M50" s="164" t="s">
        <v>37</v>
      </c>
      <c r="N50" s="365" t="s">
        <v>52</v>
      </c>
      <c r="O50" s="366"/>
      <c r="P50" s="366"/>
      <c r="Q50" s="367"/>
    </row>
    <row r="51" spans="1:17" s="63" customFormat="1" ht="38.4" hidden="1">
      <c r="A51" s="331" t="str">
        <f>$D$18</f>
        <v>BLACK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</row>
    <row r="52" spans="1:17" s="221" customFormat="1" ht="162.44999999999999" hidden="1" customHeight="1">
      <c r="A52" s="216"/>
      <c r="B52" s="329" t="str">
        <f>M11</f>
        <v>100% COTTON HEAVY JESEY 320gsm</v>
      </c>
      <c r="C52" s="330"/>
      <c r="D52" s="217" t="s">
        <v>299</v>
      </c>
      <c r="E52" s="217" t="s">
        <v>298</v>
      </c>
      <c r="F52" s="216" t="s">
        <v>10</v>
      </c>
      <c r="G52" s="218">
        <f>Q20</f>
        <v>0</v>
      </c>
      <c r="H52" s="216">
        <v>1.52</v>
      </c>
      <c r="I52" s="219">
        <f t="shared" ref="I52" si="22">G52*H52</f>
        <v>0</v>
      </c>
      <c r="J52" s="219">
        <f>I52*0.9%+(I52/50)*0.5</f>
        <v>0</v>
      </c>
      <c r="K52" s="219"/>
      <c r="L52" s="219"/>
      <c r="M52" s="220">
        <f>ROUNDUP(+K52+J52+I52+L52,0)</f>
        <v>0</v>
      </c>
      <c r="N52" s="332"/>
      <c r="O52" s="333"/>
      <c r="P52" s="333"/>
      <c r="Q52" s="333"/>
    </row>
    <row r="53" spans="1:17" s="63" customFormat="1" ht="38.4">
      <c r="A53" s="331" t="str">
        <f>$D$23</f>
        <v>NAVY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</row>
    <row r="54" spans="1:17" s="221" customFormat="1" ht="253.95" customHeight="1">
      <c r="A54" s="216">
        <v>1</v>
      </c>
      <c r="B54" s="329" t="str">
        <f>B52</f>
        <v>100% COTTON HEAVY JESEY 320gsm</v>
      </c>
      <c r="C54" s="330"/>
      <c r="D54" s="217" t="s">
        <v>314</v>
      </c>
      <c r="E54" s="217" t="str">
        <f>D25</f>
        <v>NAVY</v>
      </c>
      <c r="F54" s="216" t="s">
        <v>10</v>
      </c>
      <c r="G54" s="218">
        <f>$Q$25</f>
        <v>6</v>
      </c>
      <c r="H54" s="216">
        <v>1.52</v>
      </c>
      <c r="I54" s="219">
        <f t="shared" ref="I54" si="23">G54*H54</f>
        <v>9.120000000000001</v>
      </c>
      <c r="J54" s="219">
        <f>I54*0.9%+(I54/50)*0.5</f>
        <v>0.17328000000000002</v>
      </c>
      <c r="K54" s="219"/>
      <c r="L54" s="219"/>
      <c r="M54" s="220">
        <f>ROUNDUP(+K54+J54+I54+L54,0)</f>
        <v>10</v>
      </c>
      <c r="N54" s="332"/>
      <c r="O54" s="333"/>
      <c r="P54" s="333"/>
      <c r="Q54" s="333"/>
    </row>
    <row r="55" spans="1:17" s="63" customFormat="1" ht="38.4" hidden="1">
      <c r="A55" s="331" t="str">
        <f>$D$28</f>
        <v>GOLDEN YELLOW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</row>
    <row r="56" spans="1:17" s="221" customFormat="1" ht="162.44999999999999" hidden="1" customHeight="1">
      <c r="A56" s="216">
        <v>1</v>
      </c>
      <c r="B56" s="329" t="str">
        <f>B54</f>
        <v>100% COTTON HEAVY JESEY 320gsm</v>
      </c>
      <c r="C56" s="330"/>
      <c r="D56" s="217" t="s">
        <v>161</v>
      </c>
      <c r="E56" s="218" t="str">
        <f>D30</f>
        <v>GOLDEN YELLOW</v>
      </c>
      <c r="F56" s="216" t="s">
        <v>10</v>
      </c>
      <c r="G56" s="218">
        <f>$Q$30</f>
        <v>0</v>
      </c>
      <c r="H56" s="216">
        <v>1.52</v>
      </c>
      <c r="I56" s="219">
        <f t="shared" ref="I56" si="24">G56*H56</f>
        <v>0</v>
      </c>
      <c r="J56" s="219">
        <f>I56*1.2%+(I56/50)*0.5</f>
        <v>0</v>
      </c>
      <c r="K56" s="219">
        <v>2</v>
      </c>
      <c r="L56" s="219"/>
      <c r="M56" s="220">
        <f>ROUNDUP(+K56+J56+I56+L56,0)</f>
        <v>2</v>
      </c>
      <c r="N56" s="332"/>
      <c r="O56" s="333"/>
      <c r="P56" s="333"/>
      <c r="Q56" s="333"/>
    </row>
    <row r="57" spans="1:17" s="63" customFormat="1" ht="38.4" hidden="1">
      <c r="A57" s="331" t="str">
        <f>$D$33</f>
        <v>DEEP GREEN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</row>
    <row r="58" spans="1:17" s="221" customFormat="1" ht="162.44999999999999" hidden="1" customHeight="1">
      <c r="A58" s="216">
        <v>1</v>
      </c>
      <c r="B58" s="329" t="str">
        <f>B56</f>
        <v>100% COTTON HEAVY JESEY 320gsm</v>
      </c>
      <c r="C58" s="330"/>
      <c r="D58" s="217" t="s">
        <v>161</v>
      </c>
      <c r="E58" s="217" t="str">
        <f>D35</f>
        <v>DEEP GREEN</v>
      </c>
      <c r="F58" s="216" t="s">
        <v>10</v>
      </c>
      <c r="G58" s="218">
        <f>Q35</f>
        <v>0</v>
      </c>
      <c r="H58" s="216">
        <v>1.52</v>
      </c>
      <c r="I58" s="219">
        <f t="shared" ref="I58" si="25">G58*H58</f>
        <v>0</v>
      </c>
      <c r="J58" s="219">
        <f>I58*1.5%+(I58/50)*0.5-1</f>
        <v>-1</v>
      </c>
      <c r="K58" s="219">
        <v>2</v>
      </c>
      <c r="L58" s="219"/>
      <c r="M58" s="220">
        <f>ROUNDUP(+K58+J58+I58+L58,0)</f>
        <v>1</v>
      </c>
      <c r="N58" s="332"/>
      <c r="O58" s="333"/>
      <c r="P58" s="333"/>
      <c r="Q58" s="333"/>
    </row>
    <row r="59" spans="1:17" s="63" customFormat="1" ht="38.4" hidden="1">
      <c r="A59" s="331" t="str">
        <f>D40</f>
        <v>BERRY LILAC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</row>
    <row r="60" spans="1:17" s="221" customFormat="1" ht="162.44999999999999" hidden="1" customHeight="1">
      <c r="A60" s="216">
        <v>1</v>
      </c>
      <c r="B60" s="329" t="str">
        <f>B58</f>
        <v>100% COTTON HEAVY JESEY 320gsm</v>
      </c>
      <c r="C60" s="330"/>
      <c r="D60" s="217" t="s">
        <v>161</v>
      </c>
      <c r="E60" s="217" t="str">
        <f>D40</f>
        <v>BERRY LILAC</v>
      </c>
      <c r="F60" s="216" t="s">
        <v>10</v>
      </c>
      <c r="G60" s="218">
        <f>Q40</f>
        <v>0</v>
      </c>
      <c r="H60" s="216">
        <v>1.52</v>
      </c>
      <c r="I60" s="219">
        <f t="shared" ref="I60" si="26">G60*H60</f>
        <v>0</v>
      </c>
      <c r="J60" s="219">
        <f>I60*1.5%+(I60/50)*0.5-1</f>
        <v>-1</v>
      </c>
      <c r="K60" s="219">
        <v>2</v>
      </c>
      <c r="L60" s="219"/>
      <c r="M60" s="220">
        <f>ROUNDUP(+K60+J60+I60+L60,0)</f>
        <v>1</v>
      </c>
      <c r="N60" s="332"/>
      <c r="O60" s="333"/>
      <c r="P60" s="333"/>
      <c r="Q60" s="333"/>
    </row>
    <row r="61" spans="1:17" s="63" customFormat="1" ht="38.4" hidden="1">
      <c r="A61" s="331" t="str">
        <f>D45</f>
        <v>DUSTY NAVY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</row>
    <row r="62" spans="1:17" s="221" customFormat="1" ht="162.44999999999999" hidden="1" customHeight="1">
      <c r="A62" s="216">
        <v>1</v>
      </c>
      <c r="B62" s="329" t="str">
        <f>B60</f>
        <v>100% COTTON HEAVY JESEY 320gsm</v>
      </c>
      <c r="C62" s="330"/>
      <c r="D62" s="217" t="s">
        <v>161</v>
      </c>
      <c r="E62" s="217" t="str">
        <f>D45</f>
        <v>DUSTY NAVY</v>
      </c>
      <c r="F62" s="216" t="s">
        <v>10</v>
      </c>
      <c r="G62" s="218">
        <f>Q45</f>
        <v>0</v>
      </c>
      <c r="H62" s="216">
        <v>1.52</v>
      </c>
      <c r="I62" s="219">
        <f t="shared" ref="I62" si="27">G62*H62</f>
        <v>0</v>
      </c>
      <c r="J62" s="219">
        <f>I62*1.5%+(I62/50)*0.5-1</f>
        <v>-1</v>
      </c>
      <c r="K62" s="219">
        <v>2</v>
      </c>
      <c r="L62" s="219"/>
      <c r="M62" s="220">
        <f>ROUNDUP(+K62+J62+I62+L62,0)</f>
        <v>1</v>
      </c>
      <c r="N62" s="332"/>
      <c r="O62" s="333"/>
      <c r="P62" s="333"/>
      <c r="Q62" s="333"/>
    </row>
    <row r="63" spans="1:17" s="54" customFormat="1" ht="33" thickBot="1">
      <c r="B63" s="106" t="s">
        <v>22</v>
      </c>
      <c r="C63" s="55"/>
      <c r="D63" s="55"/>
      <c r="E63" s="55"/>
      <c r="G63" s="56"/>
      <c r="Q63" s="57"/>
    </row>
    <row r="64" spans="1:17" s="71" customFormat="1" ht="72">
      <c r="A64" s="310" t="s">
        <v>23</v>
      </c>
      <c r="B64" s="311"/>
      <c r="C64" s="311"/>
      <c r="D64" s="311"/>
      <c r="E64" s="312"/>
      <c r="F64" s="103" t="s">
        <v>48</v>
      </c>
      <c r="G64" s="103" t="s">
        <v>24</v>
      </c>
      <c r="H64" s="313" t="s">
        <v>43</v>
      </c>
      <c r="I64" s="314"/>
      <c r="J64" s="104" t="s">
        <v>19</v>
      </c>
      <c r="K64" s="313" t="s">
        <v>49</v>
      </c>
      <c r="L64" s="314"/>
      <c r="M64" s="103" t="s">
        <v>25</v>
      </c>
      <c r="N64" s="105" t="s">
        <v>26</v>
      </c>
      <c r="O64" s="105" t="s">
        <v>27</v>
      </c>
      <c r="P64" s="105" t="s">
        <v>28</v>
      </c>
      <c r="Q64" s="105" t="s">
        <v>29</v>
      </c>
    </row>
    <row r="65" spans="1:17" s="14" customFormat="1" ht="79.5" hidden="1" customHeight="1">
      <c r="A65" s="112">
        <v>1</v>
      </c>
      <c r="B65" s="309" t="s">
        <v>42</v>
      </c>
      <c r="C65" s="309"/>
      <c r="D65" s="309"/>
      <c r="E65" s="309"/>
      <c r="F65" s="113" t="s">
        <v>162</v>
      </c>
      <c r="G65" s="114" t="s">
        <v>163</v>
      </c>
      <c r="H65" s="301" t="str">
        <f>$D$20</f>
        <v>BLACK</v>
      </c>
      <c r="I65" s="302" t="e">
        <f>#REF!</f>
        <v>#REF!</v>
      </c>
      <c r="J65" s="115" t="s">
        <v>30</v>
      </c>
      <c r="K65" s="318">
        <f>$Q$20</f>
        <v>0</v>
      </c>
      <c r="L65" s="319"/>
      <c r="M65" s="196">
        <f t="shared" ref="M65:M70" si="28">300/4500</f>
        <v>6.6666666666666666E-2</v>
      </c>
      <c r="N65" s="117">
        <f t="shared" ref="N65:N66" si="29">K65*M65</f>
        <v>0</v>
      </c>
      <c r="O65" s="117"/>
      <c r="P65" s="58">
        <f>ROUNDUP(O65+N65,0)+2</f>
        <v>2</v>
      </c>
      <c r="Q65" s="326"/>
    </row>
    <row r="66" spans="1:17" s="14" customFormat="1" ht="79.5" customHeight="1">
      <c r="A66" s="112">
        <v>1</v>
      </c>
      <c r="B66" s="309" t="s">
        <v>42</v>
      </c>
      <c r="C66" s="309"/>
      <c r="D66" s="309"/>
      <c r="E66" s="309"/>
      <c r="F66" s="192" t="str">
        <f>H66</f>
        <v>NAVY</v>
      </c>
      <c r="G66" s="114" t="s">
        <v>300</v>
      </c>
      <c r="H66" s="301" t="str">
        <f>$D$25</f>
        <v>NAVY</v>
      </c>
      <c r="I66" s="302" t="str">
        <f t="shared" ref="I66" si="30">$E$54</f>
        <v>NAVY</v>
      </c>
      <c r="J66" s="115" t="s">
        <v>30</v>
      </c>
      <c r="K66" s="318">
        <f>$Q$25</f>
        <v>6</v>
      </c>
      <c r="L66" s="319"/>
      <c r="M66" s="196">
        <f t="shared" si="28"/>
        <v>6.6666666666666666E-2</v>
      </c>
      <c r="N66" s="117">
        <f t="shared" si="29"/>
        <v>0.4</v>
      </c>
      <c r="O66" s="117"/>
      <c r="P66" s="58">
        <f t="shared" ref="P66" si="31">ROUNDUP(O66+N66,0)</f>
        <v>1</v>
      </c>
      <c r="Q66" s="327"/>
    </row>
    <row r="67" spans="1:17" s="14" customFormat="1" ht="79.5" hidden="1" customHeight="1">
      <c r="A67" s="112">
        <v>1</v>
      </c>
      <c r="B67" s="309" t="s">
        <v>42</v>
      </c>
      <c r="C67" s="309"/>
      <c r="D67" s="309"/>
      <c r="E67" s="309"/>
      <c r="F67" s="192" t="str">
        <f t="shared" ref="F67:F68" si="32">H67</f>
        <v>GOLDEN YELLOW</v>
      </c>
      <c r="G67" s="114" t="s">
        <v>300</v>
      </c>
      <c r="H67" s="301" t="str">
        <f>$D$30</f>
        <v>GOLDEN YELLOW</v>
      </c>
      <c r="I67" s="302" t="str">
        <f t="shared" ref="I67:I70" si="33">$E$56</f>
        <v>GOLDEN YELLOW</v>
      </c>
      <c r="J67" s="115" t="s">
        <v>30</v>
      </c>
      <c r="K67" s="318">
        <f>$Q$30</f>
        <v>0</v>
      </c>
      <c r="L67" s="319"/>
      <c r="M67" s="196">
        <f t="shared" si="28"/>
        <v>6.6666666666666666E-2</v>
      </c>
      <c r="N67" s="117">
        <f t="shared" ref="N67" si="34">K67*M67</f>
        <v>0</v>
      </c>
      <c r="O67" s="117"/>
      <c r="P67" s="58">
        <f t="shared" ref="P67:P73" si="35">ROUNDUP(O67+N67,0)</f>
        <v>0</v>
      </c>
      <c r="Q67" s="328"/>
    </row>
    <row r="68" spans="1:17" s="14" customFormat="1" ht="79.5" hidden="1" customHeight="1">
      <c r="A68" s="112">
        <v>1</v>
      </c>
      <c r="B68" s="309" t="s">
        <v>42</v>
      </c>
      <c r="C68" s="309"/>
      <c r="D68" s="309"/>
      <c r="E68" s="309"/>
      <c r="F68" s="192" t="str">
        <f t="shared" si="32"/>
        <v>DEEP GREEN</v>
      </c>
      <c r="G68" s="114" t="s">
        <v>300</v>
      </c>
      <c r="H68" s="301" t="str">
        <f>$D$35</f>
        <v>DEEP GREEN</v>
      </c>
      <c r="I68" s="302" t="str">
        <f t="shared" si="33"/>
        <v>GOLDEN YELLOW</v>
      </c>
      <c r="J68" s="115" t="s">
        <v>30</v>
      </c>
      <c r="K68" s="318">
        <f>$Q$35</f>
        <v>0</v>
      </c>
      <c r="L68" s="319"/>
      <c r="M68" s="196">
        <f t="shared" si="28"/>
        <v>6.6666666666666666E-2</v>
      </c>
      <c r="N68" s="117">
        <f t="shared" ref="N68" si="36">K68*M68</f>
        <v>0</v>
      </c>
      <c r="O68" s="117"/>
      <c r="P68" s="58">
        <f t="shared" ref="P68" si="37">ROUNDUP(O68+N68,0)</f>
        <v>0</v>
      </c>
      <c r="Q68" s="118"/>
    </row>
    <row r="69" spans="1:17" s="14" customFormat="1" ht="79.5" hidden="1" customHeight="1">
      <c r="A69" s="112">
        <v>1</v>
      </c>
      <c r="B69" s="309" t="s">
        <v>42</v>
      </c>
      <c r="C69" s="309"/>
      <c r="D69" s="309"/>
      <c r="E69" s="309"/>
      <c r="F69" s="192" t="str">
        <f t="shared" ref="F69:F70" si="38">H69</f>
        <v>BERRY LILAC</v>
      </c>
      <c r="G69" s="114" t="s">
        <v>300</v>
      </c>
      <c r="H69" s="301" t="str">
        <f>D40</f>
        <v>BERRY LILAC</v>
      </c>
      <c r="I69" s="302" t="str">
        <f t="shared" si="33"/>
        <v>GOLDEN YELLOW</v>
      </c>
      <c r="J69" s="115" t="s">
        <v>30</v>
      </c>
      <c r="K69" s="318">
        <f>$Q$35</f>
        <v>0</v>
      </c>
      <c r="L69" s="319"/>
      <c r="M69" s="196">
        <f t="shared" si="28"/>
        <v>6.6666666666666666E-2</v>
      </c>
      <c r="N69" s="117">
        <f t="shared" ref="N69:N70" si="39">K69*M69</f>
        <v>0</v>
      </c>
      <c r="O69" s="117"/>
      <c r="P69" s="58">
        <f t="shared" ref="P69:P70" si="40">ROUNDUP(O69+N69,0)</f>
        <v>0</v>
      </c>
      <c r="Q69" s="118"/>
    </row>
    <row r="70" spans="1:17" s="14" customFormat="1" ht="79.5" hidden="1" customHeight="1">
      <c r="A70" s="112">
        <v>1</v>
      </c>
      <c r="B70" s="309" t="s">
        <v>42</v>
      </c>
      <c r="C70" s="309"/>
      <c r="D70" s="309"/>
      <c r="E70" s="309"/>
      <c r="F70" s="192" t="str">
        <f t="shared" si="38"/>
        <v>DUSTY NAVY</v>
      </c>
      <c r="G70" s="114" t="s">
        <v>300</v>
      </c>
      <c r="H70" s="301" t="str">
        <f>D45</f>
        <v>DUSTY NAVY</v>
      </c>
      <c r="I70" s="302" t="str">
        <f t="shared" si="33"/>
        <v>GOLDEN YELLOW</v>
      </c>
      <c r="J70" s="115" t="s">
        <v>30</v>
      </c>
      <c r="K70" s="318">
        <f>$Q$35</f>
        <v>0</v>
      </c>
      <c r="L70" s="319"/>
      <c r="M70" s="196">
        <f t="shared" si="28"/>
        <v>6.6666666666666666E-2</v>
      </c>
      <c r="N70" s="117">
        <f t="shared" si="39"/>
        <v>0</v>
      </c>
      <c r="O70" s="117"/>
      <c r="P70" s="58">
        <f t="shared" si="40"/>
        <v>0</v>
      </c>
      <c r="Q70" s="118"/>
    </row>
    <row r="71" spans="1:17" s="14" customFormat="1" ht="70.05" hidden="1" customHeight="1">
      <c r="A71" s="112">
        <v>2</v>
      </c>
      <c r="B71" s="308" t="s">
        <v>124</v>
      </c>
      <c r="C71" s="309"/>
      <c r="D71" s="309"/>
      <c r="E71" s="309"/>
      <c r="F71" s="315" t="s">
        <v>155</v>
      </c>
      <c r="G71" s="323" t="s">
        <v>125</v>
      </c>
      <c r="H71" s="301" t="str">
        <f>$D$20</f>
        <v>BLACK</v>
      </c>
      <c r="I71" s="302" t="e">
        <f>#REF!</f>
        <v>#REF!</v>
      </c>
      <c r="J71" s="115" t="s">
        <v>31</v>
      </c>
      <c r="K71" s="318">
        <f t="shared" ref="K71" si="41">$Q$20</f>
        <v>0</v>
      </c>
      <c r="L71" s="319"/>
      <c r="M71" s="115">
        <v>1</v>
      </c>
      <c r="N71" s="115">
        <f t="shared" ref="N71:N73" si="42">M71*K71</f>
        <v>0</v>
      </c>
      <c r="O71" s="117"/>
      <c r="P71" s="58">
        <f t="shared" si="35"/>
        <v>0</v>
      </c>
      <c r="Q71" s="118"/>
    </row>
    <row r="72" spans="1:17" s="14" customFormat="1" ht="52.5" customHeight="1">
      <c r="A72" s="112">
        <v>2</v>
      </c>
      <c r="B72" s="308" t="s">
        <v>124</v>
      </c>
      <c r="C72" s="309"/>
      <c r="D72" s="309"/>
      <c r="E72" s="309"/>
      <c r="F72" s="316"/>
      <c r="G72" s="324"/>
      <c r="H72" s="301" t="str">
        <f>$D$25</f>
        <v>NAVY</v>
      </c>
      <c r="I72" s="302" t="str">
        <f t="shared" ref="I72" si="43">$E$54</f>
        <v>NAVY</v>
      </c>
      <c r="J72" s="115" t="s">
        <v>31</v>
      </c>
      <c r="K72" s="318">
        <f t="shared" ref="K72" si="44">$Q$25</f>
        <v>6</v>
      </c>
      <c r="L72" s="319"/>
      <c r="M72" s="115">
        <v>1</v>
      </c>
      <c r="N72" s="115">
        <f t="shared" ref="N72" si="45">M72*K72</f>
        <v>6</v>
      </c>
      <c r="O72" s="117"/>
      <c r="P72" s="58">
        <f t="shared" si="35"/>
        <v>6</v>
      </c>
      <c r="Q72" s="118"/>
    </row>
    <row r="73" spans="1:17" s="14" customFormat="1" ht="52.5" hidden="1" customHeight="1">
      <c r="A73" s="112">
        <v>2</v>
      </c>
      <c r="B73" s="308" t="s">
        <v>124</v>
      </c>
      <c r="C73" s="309"/>
      <c r="D73" s="309"/>
      <c r="E73" s="309"/>
      <c r="F73" s="316"/>
      <c r="G73" s="324"/>
      <c r="H73" s="301" t="str">
        <f>$D$30</f>
        <v>GOLDEN YELLOW</v>
      </c>
      <c r="I73" s="302" t="str">
        <f t="shared" ref="I73:I76" si="46">$E$56</f>
        <v>GOLDEN YELLOW</v>
      </c>
      <c r="J73" s="115" t="s">
        <v>31</v>
      </c>
      <c r="K73" s="318">
        <f t="shared" ref="K73" si="47">$Q$30</f>
        <v>0</v>
      </c>
      <c r="L73" s="319"/>
      <c r="M73" s="115">
        <v>1</v>
      </c>
      <c r="N73" s="115">
        <f t="shared" si="42"/>
        <v>0</v>
      </c>
      <c r="O73" s="117"/>
      <c r="P73" s="58">
        <f t="shared" si="35"/>
        <v>0</v>
      </c>
      <c r="Q73" s="118"/>
    </row>
    <row r="74" spans="1:17" s="14" customFormat="1" ht="52.5" hidden="1" customHeight="1">
      <c r="A74" s="112">
        <v>2</v>
      </c>
      <c r="B74" s="308" t="s">
        <v>124</v>
      </c>
      <c r="C74" s="309"/>
      <c r="D74" s="309"/>
      <c r="E74" s="309"/>
      <c r="F74" s="316"/>
      <c r="G74" s="324"/>
      <c r="H74" s="301" t="str">
        <f>$D$35</f>
        <v>DEEP GREEN</v>
      </c>
      <c r="I74" s="302" t="str">
        <f t="shared" si="46"/>
        <v>GOLDEN YELLOW</v>
      </c>
      <c r="J74" s="115" t="s">
        <v>31</v>
      </c>
      <c r="K74" s="318">
        <f t="shared" ref="K74:K76" si="48">$Q$35</f>
        <v>0</v>
      </c>
      <c r="L74" s="319"/>
      <c r="M74" s="115">
        <v>1</v>
      </c>
      <c r="N74" s="115">
        <f t="shared" ref="N74:N87" si="49">M74*K74</f>
        <v>0</v>
      </c>
      <c r="O74" s="117"/>
      <c r="P74" s="58">
        <f t="shared" ref="P74:P87" si="50">ROUNDUP(O74+N74,0)</f>
        <v>0</v>
      </c>
      <c r="Q74" s="118"/>
    </row>
    <row r="75" spans="1:17" s="14" customFormat="1" ht="52.5" hidden="1" customHeight="1">
      <c r="A75" s="112">
        <v>2</v>
      </c>
      <c r="B75" s="308" t="s">
        <v>124</v>
      </c>
      <c r="C75" s="309"/>
      <c r="D75" s="309"/>
      <c r="E75" s="309"/>
      <c r="F75" s="316"/>
      <c r="G75" s="324"/>
      <c r="H75" s="301" t="str">
        <f>D40</f>
        <v>BERRY LILAC</v>
      </c>
      <c r="I75" s="302" t="str">
        <f t="shared" si="46"/>
        <v>GOLDEN YELLOW</v>
      </c>
      <c r="J75" s="115" t="s">
        <v>31</v>
      </c>
      <c r="K75" s="318">
        <f t="shared" si="48"/>
        <v>0</v>
      </c>
      <c r="L75" s="319"/>
      <c r="M75" s="115">
        <v>1</v>
      </c>
      <c r="N75" s="115">
        <f t="shared" ref="N75:N76" si="51">M75*K75</f>
        <v>0</v>
      </c>
      <c r="O75" s="117"/>
      <c r="P75" s="58">
        <f t="shared" ref="P75:P76" si="52">ROUNDUP(O75+N75,0)</f>
        <v>0</v>
      </c>
      <c r="Q75" s="118"/>
    </row>
    <row r="76" spans="1:17" s="14" customFormat="1" ht="52.5" hidden="1" customHeight="1">
      <c r="A76" s="112">
        <v>2</v>
      </c>
      <c r="B76" s="308" t="s">
        <v>124</v>
      </c>
      <c r="C76" s="309"/>
      <c r="D76" s="309"/>
      <c r="E76" s="309"/>
      <c r="F76" s="317"/>
      <c r="G76" s="325"/>
      <c r="H76" s="301" t="str">
        <f>D45</f>
        <v>DUSTY NAVY</v>
      </c>
      <c r="I76" s="302" t="str">
        <f t="shared" si="46"/>
        <v>GOLDEN YELLOW</v>
      </c>
      <c r="J76" s="115" t="s">
        <v>31</v>
      </c>
      <c r="K76" s="318">
        <f t="shared" si="48"/>
        <v>0</v>
      </c>
      <c r="L76" s="319"/>
      <c r="M76" s="115">
        <v>1</v>
      </c>
      <c r="N76" s="115">
        <f t="shared" si="51"/>
        <v>0</v>
      </c>
      <c r="O76" s="117"/>
      <c r="P76" s="58">
        <f t="shared" si="52"/>
        <v>0</v>
      </c>
      <c r="Q76" s="118"/>
    </row>
    <row r="77" spans="1:17" s="14" customFormat="1" ht="70.05" hidden="1" customHeight="1">
      <c r="A77" s="112">
        <v>3</v>
      </c>
      <c r="B77" s="308" t="s">
        <v>126</v>
      </c>
      <c r="C77" s="309"/>
      <c r="D77" s="309"/>
      <c r="E77" s="309"/>
      <c r="F77" s="315" t="s">
        <v>155</v>
      </c>
      <c r="G77" s="323" t="s">
        <v>127</v>
      </c>
      <c r="H77" s="301" t="str">
        <f>$D$20</f>
        <v>BLACK</v>
      </c>
      <c r="I77" s="302" t="e">
        <f>#REF!</f>
        <v>#REF!</v>
      </c>
      <c r="J77" s="115" t="s">
        <v>31</v>
      </c>
      <c r="K77" s="318">
        <f t="shared" ref="K77" si="53">$Q$20</f>
        <v>0</v>
      </c>
      <c r="L77" s="319"/>
      <c r="M77" s="115">
        <v>1</v>
      </c>
      <c r="N77" s="115">
        <f t="shared" si="49"/>
        <v>0</v>
      </c>
      <c r="O77" s="117"/>
      <c r="P77" s="58">
        <f t="shared" si="50"/>
        <v>0</v>
      </c>
      <c r="Q77" s="118"/>
    </row>
    <row r="78" spans="1:17" s="14" customFormat="1" ht="52.5" customHeight="1" thickBot="1">
      <c r="A78" s="112">
        <v>3</v>
      </c>
      <c r="B78" s="308" t="s">
        <v>126</v>
      </c>
      <c r="C78" s="309"/>
      <c r="D78" s="309"/>
      <c r="E78" s="309"/>
      <c r="F78" s="316"/>
      <c r="G78" s="324"/>
      <c r="H78" s="301" t="str">
        <f>$D$25</f>
        <v>NAVY</v>
      </c>
      <c r="I78" s="302" t="str">
        <f t="shared" ref="I78" si="54">$E$54</f>
        <v>NAVY</v>
      </c>
      <c r="J78" s="115" t="s">
        <v>31</v>
      </c>
      <c r="K78" s="318">
        <f t="shared" ref="K78" si="55">$Q$25</f>
        <v>6</v>
      </c>
      <c r="L78" s="319"/>
      <c r="M78" s="115">
        <v>1</v>
      </c>
      <c r="N78" s="115">
        <f t="shared" si="49"/>
        <v>6</v>
      </c>
      <c r="O78" s="117"/>
      <c r="P78" s="58">
        <f t="shared" si="50"/>
        <v>6</v>
      </c>
      <c r="Q78" s="118"/>
    </row>
    <row r="79" spans="1:17" s="14" customFormat="1" ht="52.5" hidden="1" customHeight="1">
      <c r="A79" s="112">
        <v>3</v>
      </c>
      <c r="B79" s="308" t="s">
        <v>126</v>
      </c>
      <c r="C79" s="309"/>
      <c r="D79" s="309"/>
      <c r="E79" s="309"/>
      <c r="F79" s="316"/>
      <c r="G79" s="324"/>
      <c r="H79" s="301" t="str">
        <f>$D$30</f>
        <v>GOLDEN YELLOW</v>
      </c>
      <c r="I79" s="302" t="str">
        <f t="shared" ref="I79:I82" si="56">$E$56</f>
        <v>GOLDEN YELLOW</v>
      </c>
      <c r="J79" s="115" t="s">
        <v>31</v>
      </c>
      <c r="K79" s="318">
        <f t="shared" ref="K79" si="57">$Q$30</f>
        <v>0</v>
      </c>
      <c r="L79" s="319"/>
      <c r="M79" s="115">
        <v>1</v>
      </c>
      <c r="N79" s="115">
        <f t="shared" si="49"/>
        <v>0</v>
      </c>
      <c r="O79" s="117"/>
      <c r="P79" s="58">
        <f t="shared" si="50"/>
        <v>0</v>
      </c>
      <c r="Q79" s="118"/>
    </row>
    <row r="80" spans="1:17" s="14" customFormat="1" ht="52.5" hidden="1" customHeight="1">
      <c r="A80" s="112">
        <v>3</v>
      </c>
      <c r="B80" s="308" t="s">
        <v>126</v>
      </c>
      <c r="C80" s="309"/>
      <c r="D80" s="309"/>
      <c r="E80" s="309"/>
      <c r="F80" s="316"/>
      <c r="G80" s="324"/>
      <c r="H80" s="301" t="str">
        <f>$D$35</f>
        <v>DEEP GREEN</v>
      </c>
      <c r="I80" s="302" t="str">
        <f t="shared" si="56"/>
        <v>GOLDEN YELLOW</v>
      </c>
      <c r="J80" s="115" t="s">
        <v>31</v>
      </c>
      <c r="K80" s="318">
        <f t="shared" ref="K80:K82" si="58">$Q$35</f>
        <v>0</v>
      </c>
      <c r="L80" s="319"/>
      <c r="M80" s="115">
        <v>1</v>
      </c>
      <c r="N80" s="115">
        <f t="shared" si="49"/>
        <v>0</v>
      </c>
      <c r="O80" s="117"/>
      <c r="P80" s="58">
        <f t="shared" si="50"/>
        <v>0</v>
      </c>
      <c r="Q80" s="118"/>
    </row>
    <row r="81" spans="1:17" s="14" customFormat="1" ht="52.5" hidden="1" customHeight="1">
      <c r="A81" s="112">
        <v>3</v>
      </c>
      <c r="B81" s="308" t="s">
        <v>126</v>
      </c>
      <c r="C81" s="309"/>
      <c r="D81" s="309"/>
      <c r="E81" s="309"/>
      <c r="F81" s="316"/>
      <c r="G81" s="324"/>
      <c r="H81" s="301" t="str">
        <f>D40</f>
        <v>BERRY LILAC</v>
      </c>
      <c r="I81" s="302" t="str">
        <f t="shared" si="56"/>
        <v>GOLDEN YELLOW</v>
      </c>
      <c r="J81" s="115" t="s">
        <v>31</v>
      </c>
      <c r="K81" s="318">
        <f t="shared" si="58"/>
        <v>0</v>
      </c>
      <c r="L81" s="319"/>
      <c r="M81" s="115">
        <v>1</v>
      </c>
      <c r="N81" s="115">
        <f t="shared" ref="N81" si="59">M81*K81</f>
        <v>0</v>
      </c>
      <c r="O81" s="117"/>
      <c r="P81" s="58">
        <f t="shared" ref="P81" si="60">ROUNDUP(O81+N81,0)</f>
        <v>0</v>
      </c>
      <c r="Q81" s="118"/>
    </row>
    <row r="82" spans="1:17" s="14" customFormat="1" ht="52.5" hidden="1" customHeight="1" thickBot="1">
      <c r="A82" s="112">
        <v>3</v>
      </c>
      <c r="B82" s="308" t="s">
        <v>126</v>
      </c>
      <c r="C82" s="309"/>
      <c r="D82" s="309"/>
      <c r="E82" s="309"/>
      <c r="F82" s="317"/>
      <c r="G82" s="325"/>
      <c r="H82" s="301" t="str">
        <f>D45</f>
        <v>DUSTY NAVY</v>
      </c>
      <c r="I82" s="302" t="str">
        <f t="shared" si="56"/>
        <v>GOLDEN YELLOW</v>
      </c>
      <c r="J82" s="115" t="s">
        <v>31</v>
      </c>
      <c r="K82" s="318">
        <f t="shared" si="58"/>
        <v>0</v>
      </c>
      <c r="L82" s="319"/>
      <c r="M82" s="115">
        <v>1</v>
      </c>
      <c r="N82" s="115">
        <f t="shared" ref="N82" si="61">M82*K82</f>
        <v>0</v>
      </c>
      <c r="O82" s="117"/>
      <c r="P82" s="58">
        <f t="shared" ref="P82" si="62">ROUNDUP(O82+N82,0)</f>
        <v>0</v>
      </c>
      <c r="Q82" s="118"/>
    </row>
    <row r="83" spans="1:17" s="71" customFormat="1" ht="72">
      <c r="A83" s="310" t="s">
        <v>23</v>
      </c>
      <c r="B83" s="311"/>
      <c r="C83" s="311"/>
      <c r="D83" s="311"/>
      <c r="E83" s="312"/>
      <c r="F83" s="103" t="s">
        <v>48</v>
      </c>
      <c r="G83" s="103" t="s">
        <v>24</v>
      </c>
      <c r="H83" s="313" t="s">
        <v>43</v>
      </c>
      <c r="I83" s="314"/>
      <c r="J83" s="104" t="s">
        <v>19</v>
      </c>
      <c r="K83" s="313" t="s">
        <v>49</v>
      </c>
      <c r="L83" s="314"/>
      <c r="M83" s="103" t="s">
        <v>25</v>
      </c>
      <c r="N83" s="105" t="s">
        <v>26</v>
      </c>
      <c r="O83" s="105" t="s">
        <v>27</v>
      </c>
      <c r="P83" s="105" t="s">
        <v>28</v>
      </c>
      <c r="Q83" s="105" t="s">
        <v>29</v>
      </c>
    </row>
    <row r="84" spans="1:17" s="14" customFormat="1" ht="79.5" hidden="1" customHeight="1">
      <c r="A84" s="112">
        <v>4</v>
      </c>
      <c r="B84" s="308" t="s">
        <v>208</v>
      </c>
      <c r="C84" s="309"/>
      <c r="D84" s="309"/>
      <c r="E84" s="309"/>
      <c r="F84" s="315" t="s">
        <v>131</v>
      </c>
      <c r="G84" s="315"/>
      <c r="H84" s="301" t="str">
        <f>$D$20</f>
        <v>BLACK</v>
      </c>
      <c r="I84" s="302" t="e">
        <f>#REF!</f>
        <v>#REF!</v>
      </c>
      <c r="J84" s="115" t="s">
        <v>31</v>
      </c>
      <c r="K84" s="318">
        <f t="shared" ref="K84" si="63">$Q$20</f>
        <v>0</v>
      </c>
      <c r="L84" s="319"/>
      <c r="M84" s="115">
        <v>1</v>
      </c>
      <c r="N84" s="115">
        <f t="shared" si="49"/>
        <v>0</v>
      </c>
      <c r="O84" s="117"/>
      <c r="P84" s="58">
        <f t="shared" si="50"/>
        <v>0</v>
      </c>
      <c r="Q84" s="326" t="s">
        <v>315</v>
      </c>
    </row>
    <row r="85" spans="1:17" s="14" customFormat="1" ht="79.5" customHeight="1">
      <c r="A85" s="112">
        <v>4</v>
      </c>
      <c r="B85" s="308" t="s">
        <v>208</v>
      </c>
      <c r="C85" s="309"/>
      <c r="D85" s="309"/>
      <c r="E85" s="309"/>
      <c r="F85" s="316"/>
      <c r="G85" s="316"/>
      <c r="H85" s="301" t="str">
        <f>$D$25</f>
        <v>NAVY</v>
      </c>
      <c r="I85" s="302" t="str">
        <f t="shared" ref="I85" si="64">$E$54</f>
        <v>NAVY</v>
      </c>
      <c r="J85" s="115" t="s">
        <v>31</v>
      </c>
      <c r="K85" s="318">
        <f t="shared" ref="K85" si="65">$Q$25</f>
        <v>6</v>
      </c>
      <c r="L85" s="319"/>
      <c r="M85" s="115">
        <v>1</v>
      </c>
      <c r="N85" s="115">
        <f t="shared" si="49"/>
        <v>6</v>
      </c>
      <c r="O85" s="117"/>
      <c r="P85" s="58">
        <f t="shared" si="50"/>
        <v>6</v>
      </c>
      <c r="Q85" s="327"/>
    </row>
    <row r="86" spans="1:17" s="14" customFormat="1" ht="79.5" hidden="1" customHeight="1">
      <c r="A86" s="112">
        <v>4</v>
      </c>
      <c r="B86" s="308" t="s">
        <v>208</v>
      </c>
      <c r="C86" s="309"/>
      <c r="D86" s="309"/>
      <c r="E86" s="309"/>
      <c r="F86" s="316"/>
      <c r="G86" s="316"/>
      <c r="H86" s="301" t="str">
        <f>$D$30</f>
        <v>GOLDEN YELLOW</v>
      </c>
      <c r="I86" s="302" t="str">
        <f t="shared" ref="I86:I89" si="66">$E$56</f>
        <v>GOLDEN YELLOW</v>
      </c>
      <c r="J86" s="115" t="s">
        <v>31</v>
      </c>
      <c r="K86" s="318">
        <f t="shared" ref="K86" si="67">$Q$30</f>
        <v>0</v>
      </c>
      <c r="L86" s="319"/>
      <c r="M86" s="115">
        <v>1</v>
      </c>
      <c r="N86" s="115">
        <f t="shared" si="49"/>
        <v>0</v>
      </c>
      <c r="O86" s="117"/>
      <c r="P86" s="58">
        <f t="shared" si="50"/>
        <v>0</v>
      </c>
      <c r="Q86" s="327"/>
    </row>
    <row r="87" spans="1:17" s="14" customFormat="1" ht="79.5" hidden="1" customHeight="1">
      <c r="A87" s="112">
        <v>4</v>
      </c>
      <c r="B87" s="308" t="s">
        <v>208</v>
      </c>
      <c r="C87" s="309"/>
      <c r="D87" s="309"/>
      <c r="E87" s="309"/>
      <c r="F87" s="316"/>
      <c r="G87" s="316"/>
      <c r="H87" s="301" t="str">
        <f>$D$35</f>
        <v>DEEP GREEN</v>
      </c>
      <c r="I87" s="302" t="str">
        <f t="shared" si="66"/>
        <v>GOLDEN YELLOW</v>
      </c>
      <c r="J87" s="115" t="s">
        <v>31</v>
      </c>
      <c r="K87" s="318">
        <f t="shared" ref="K87:K89" si="68">$Q$35</f>
        <v>0</v>
      </c>
      <c r="L87" s="319"/>
      <c r="M87" s="115">
        <v>1</v>
      </c>
      <c r="N87" s="115">
        <f t="shared" si="49"/>
        <v>0</v>
      </c>
      <c r="O87" s="117"/>
      <c r="P87" s="58">
        <f t="shared" si="50"/>
        <v>0</v>
      </c>
      <c r="Q87" s="327"/>
    </row>
    <row r="88" spans="1:17" s="14" customFormat="1" ht="79.5" hidden="1" customHeight="1">
      <c r="A88" s="112">
        <v>4</v>
      </c>
      <c r="B88" s="308" t="s">
        <v>208</v>
      </c>
      <c r="C88" s="309"/>
      <c r="D88" s="309"/>
      <c r="E88" s="309"/>
      <c r="F88" s="316"/>
      <c r="G88" s="316"/>
      <c r="H88" s="301" t="str">
        <f>D40</f>
        <v>BERRY LILAC</v>
      </c>
      <c r="I88" s="302" t="str">
        <f t="shared" si="66"/>
        <v>GOLDEN YELLOW</v>
      </c>
      <c r="J88" s="115" t="s">
        <v>31</v>
      </c>
      <c r="K88" s="318">
        <f t="shared" si="68"/>
        <v>0</v>
      </c>
      <c r="L88" s="319"/>
      <c r="M88" s="115">
        <v>1</v>
      </c>
      <c r="N88" s="115">
        <f t="shared" ref="N88" si="69">M88*K88</f>
        <v>0</v>
      </c>
      <c r="O88" s="117"/>
      <c r="P88" s="58">
        <f t="shared" ref="P88" si="70">ROUNDUP(O88+N88,0)</f>
        <v>0</v>
      </c>
      <c r="Q88" s="327"/>
    </row>
    <row r="89" spans="1:17" s="14" customFormat="1" ht="79.5" hidden="1" customHeight="1">
      <c r="A89" s="112">
        <v>4</v>
      </c>
      <c r="B89" s="308" t="s">
        <v>208</v>
      </c>
      <c r="C89" s="309"/>
      <c r="D89" s="309"/>
      <c r="E89" s="309"/>
      <c r="F89" s="317"/>
      <c r="G89" s="317"/>
      <c r="H89" s="301" t="str">
        <f>D45</f>
        <v>DUSTY NAVY</v>
      </c>
      <c r="I89" s="302" t="str">
        <f t="shared" si="66"/>
        <v>GOLDEN YELLOW</v>
      </c>
      <c r="J89" s="115" t="s">
        <v>31</v>
      </c>
      <c r="K89" s="318">
        <f t="shared" si="68"/>
        <v>0</v>
      </c>
      <c r="L89" s="319"/>
      <c r="M89" s="115">
        <v>1</v>
      </c>
      <c r="N89" s="115">
        <f t="shared" ref="N89" si="71">M89*K89</f>
        <v>0</v>
      </c>
      <c r="O89" s="117"/>
      <c r="P89" s="58">
        <f t="shared" ref="P89" si="72">ROUNDUP(O89+N89,0)</f>
        <v>0</v>
      </c>
      <c r="Q89" s="328"/>
    </row>
    <row r="90" spans="1:17" s="14" customFormat="1" ht="62.55" hidden="1" customHeight="1">
      <c r="A90" s="112">
        <v>5</v>
      </c>
      <c r="B90" s="309" t="s">
        <v>128</v>
      </c>
      <c r="C90" s="309"/>
      <c r="D90" s="309"/>
      <c r="E90" s="309"/>
      <c r="F90" s="315" t="s">
        <v>156</v>
      </c>
      <c r="G90" s="320" t="s">
        <v>129</v>
      </c>
      <c r="H90" s="301" t="str">
        <f>$D$20</f>
        <v>BLACK</v>
      </c>
      <c r="I90" s="302" t="e">
        <f>#REF!</f>
        <v>#REF!</v>
      </c>
      <c r="J90" s="115" t="s">
        <v>31</v>
      </c>
      <c r="K90" s="318">
        <f t="shared" ref="K90" si="73">$Q$20</f>
        <v>0</v>
      </c>
      <c r="L90" s="319"/>
      <c r="M90" s="115">
        <v>1</v>
      </c>
      <c r="N90" s="117">
        <f t="shared" ref="N90" si="74">K90*M90</f>
        <v>0</v>
      </c>
      <c r="O90" s="117"/>
      <c r="P90" s="58">
        <f t="shared" ref="P90:P104" si="75">ROUNDUP(O90+N90,0)</f>
        <v>0</v>
      </c>
      <c r="Q90" s="118"/>
    </row>
    <row r="91" spans="1:17" s="14" customFormat="1" ht="52.5" customHeight="1">
      <c r="A91" s="112">
        <v>5</v>
      </c>
      <c r="B91" s="309" t="s">
        <v>128</v>
      </c>
      <c r="C91" s="309"/>
      <c r="D91" s="309"/>
      <c r="E91" s="309"/>
      <c r="F91" s="316"/>
      <c r="G91" s="321"/>
      <c r="H91" s="301" t="str">
        <f>$D$25</f>
        <v>NAVY</v>
      </c>
      <c r="I91" s="302" t="str">
        <f t="shared" ref="I91" si="76">$E$54</f>
        <v>NAVY</v>
      </c>
      <c r="J91" s="115" t="s">
        <v>31</v>
      </c>
      <c r="K91" s="318">
        <f t="shared" ref="K91" si="77">$Q$25</f>
        <v>6</v>
      </c>
      <c r="L91" s="319"/>
      <c r="M91" s="115">
        <v>1</v>
      </c>
      <c r="N91" s="117">
        <f t="shared" ref="N91:N93" si="78">K91*M91</f>
        <v>6</v>
      </c>
      <c r="O91" s="117"/>
      <c r="P91" s="58">
        <f t="shared" ref="P91:P93" si="79">ROUNDUP(O91+N91,0)</f>
        <v>6</v>
      </c>
      <c r="Q91" s="296" t="s">
        <v>315</v>
      </c>
    </row>
    <row r="92" spans="1:17" s="14" customFormat="1" ht="52.5" hidden="1" customHeight="1">
      <c r="A92" s="112">
        <v>5</v>
      </c>
      <c r="B92" s="309" t="s">
        <v>128</v>
      </c>
      <c r="C92" s="309"/>
      <c r="D92" s="309"/>
      <c r="E92" s="309"/>
      <c r="F92" s="316"/>
      <c r="G92" s="321"/>
      <c r="H92" s="301" t="str">
        <f>$D$30</f>
        <v>GOLDEN YELLOW</v>
      </c>
      <c r="I92" s="302" t="str">
        <f t="shared" ref="I92:I95" si="80">$E$56</f>
        <v>GOLDEN YELLOW</v>
      </c>
      <c r="J92" s="115" t="s">
        <v>31</v>
      </c>
      <c r="K92" s="318">
        <f t="shared" ref="K92" si="81">$Q$30</f>
        <v>0</v>
      </c>
      <c r="L92" s="319"/>
      <c r="M92" s="115">
        <v>1</v>
      </c>
      <c r="N92" s="117">
        <f t="shared" si="78"/>
        <v>0</v>
      </c>
      <c r="O92" s="117"/>
      <c r="P92" s="58">
        <f t="shared" si="79"/>
        <v>0</v>
      </c>
      <c r="Q92" s="118"/>
    </row>
    <row r="93" spans="1:17" s="14" customFormat="1" ht="52.5" hidden="1" customHeight="1">
      <c r="A93" s="112">
        <v>5</v>
      </c>
      <c r="B93" s="309" t="s">
        <v>128</v>
      </c>
      <c r="C93" s="309"/>
      <c r="D93" s="309"/>
      <c r="E93" s="309"/>
      <c r="F93" s="316"/>
      <c r="G93" s="321"/>
      <c r="H93" s="301" t="str">
        <f>$D$35</f>
        <v>DEEP GREEN</v>
      </c>
      <c r="I93" s="302" t="str">
        <f t="shared" si="80"/>
        <v>GOLDEN YELLOW</v>
      </c>
      <c r="J93" s="115" t="s">
        <v>31</v>
      </c>
      <c r="K93" s="318">
        <f t="shared" ref="K93:K95" si="82">$Q$35</f>
        <v>0</v>
      </c>
      <c r="L93" s="319"/>
      <c r="M93" s="115">
        <v>1</v>
      </c>
      <c r="N93" s="117">
        <f t="shared" si="78"/>
        <v>0</v>
      </c>
      <c r="O93" s="117"/>
      <c r="P93" s="58">
        <f t="shared" si="79"/>
        <v>0</v>
      </c>
      <c r="Q93" s="118"/>
    </row>
    <row r="94" spans="1:17" s="14" customFormat="1" ht="52.5" hidden="1" customHeight="1">
      <c r="A94" s="112">
        <v>5</v>
      </c>
      <c r="B94" s="309" t="s">
        <v>128</v>
      </c>
      <c r="C94" s="309"/>
      <c r="D94" s="309"/>
      <c r="E94" s="309"/>
      <c r="F94" s="316"/>
      <c r="G94" s="321"/>
      <c r="H94" s="301" t="str">
        <f>D40</f>
        <v>BERRY LILAC</v>
      </c>
      <c r="I94" s="302" t="str">
        <f t="shared" si="80"/>
        <v>GOLDEN YELLOW</v>
      </c>
      <c r="J94" s="115" t="s">
        <v>31</v>
      </c>
      <c r="K94" s="318">
        <f t="shared" si="82"/>
        <v>0</v>
      </c>
      <c r="L94" s="319"/>
      <c r="M94" s="115">
        <v>1</v>
      </c>
      <c r="N94" s="117">
        <f t="shared" ref="N94" si="83">K94*M94</f>
        <v>0</v>
      </c>
      <c r="O94" s="117"/>
      <c r="P94" s="58">
        <f t="shared" ref="P94" si="84">ROUNDUP(O94+N94,0)</f>
        <v>0</v>
      </c>
      <c r="Q94" s="118"/>
    </row>
    <row r="95" spans="1:17" s="14" customFormat="1" ht="52.5" hidden="1" customHeight="1">
      <c r="A95" s="112">
        <v>5</v>
      </c>
      <c r="B95" s="309" t="s">
        <v>128</v>
      </c>
      <c r="C95" s="309"/>
      <c r="D95" s="309"/>
      <c r="E95" s="309"/>
      <c r="F95" s="317"/>
      <c r="G95" s="322"/>
      <c r="H95" s="301" t="str">
        <f>D45</f>
        <v>DUSTY NAVY</v>
      </c>
      <c r="I95" s="302" t="str">
        <f t="shared" si="80"/>
        <v>GOLDEN YELLOW</v>
      </c>
      <c r="J95" s="115" t="s">
        <v>31</v>
      </c>
      <c r="K95" s="318">
        <f t="shared" si="82"/>
        <v>0</v>
      </c>
      <c r="L95" s="319"/>
      <c r="M95" s="115">
        <v>1</v>
      </c>
      <c r="N95" s="117">
        <f t="shared" ref="N95" si="85">K95*M95</f>
        <v>0</v>
      </c>
      <c r="O95" s="117"/>
      <c r="P95" s="58">
        <f t="shared" ref="P95" si="86">ROUNDUP(O95+N95,0)</f>
        <v>0</v>
      </c>
      <c r="Q95" s="118"/>
    </row>
    <row r="96" spans="1:17" s="14" customFormat="1" ht="52.5" hidden="1" customHeight="1">
      <c r="A96" s="112">
        <v>6</v>
      </c>
      <c r="B96" s="308" t="s">
        <v>130</v>
      </c>
      <c r="C96" s="309"/>
      <c r="D96" s="309"/>
      <c r="E96" s="309"/>
      <c r="F96" s="113" t="s">
        <v>39</v>
      </c>
      <c r="G96" s="128"/>
      <c r="H96" s="301" t="str">
        <f>$D$20</f>
        <v>BLACK</v>
      </c>
      <c r="I96" s="302" t="e">
        <f>#REF!</f>
        <v>#REF!</v>
      </c>
      <c r="J96" s="115" t="s">
        <v>31</v>
      </c>
      <c r="K96" s="318">
        <f t="shared" ref="K96" si="87">$Q$20</f>
        <v>0</v>
      </c>
      <c r="L96" s="319"/>
      <c r="M96" s="117">
        <v>1</v>
      </c>
      <c r="N96" s="115">
        <f t="shared" ref="N96:N104" si="88">M96*K96</f>
        <v>0</v>
      </c>
      <c r="O96" s="117"/>
      <c r="P96" s="58">
        <f t="shared" si="75"/>
        <v>0</v>
      </c>
      <c r="Q96" s="326"/>
    </row>
    <row r="97" spans="1:17" s="14" customFormat="1" ht="52.5" customHeight="1">
      <c r="A97" s="112">
        <v>6</v>
      </c>
      <c r="B97" s="308" t="s">
        <v>316</v>
      </c>
      <c r="C97" s="309"/>
      <c r="D97" s="309"/>
      <c r="E97" s="309"/>
      <c r="F97" s="113" t="str">
        <f>H97</f>
        <v>NAVY</v>
      </c>
      <c r="G97" s="128"/>
      <c r="H97" s="301" t="str">
        <f>$D$25</f>
        <v>NAVY</v>
      </c>
      <c r="I97" s="302" t="str">
        <f t="shared" ref="I97" si="89">$E$54</f>
        <v>NAVY</v>
      </c>
      <c r="J97" s="115" t="s">
        <v>31</v>
      </c>
      <c r="K97" s="318">
        <f t="shared" ref="K97" si="90">$Q$25</f>
        <v>6</v>
      </c>
      <c r="L97" s="319"/>
      <c r="M97" s="117">
        <v>1</v>
      </c>
      <c r="N97" s="115">
        <f t="shared" si="88"/>
        <v>6</v>
      </c>
      <c r="O97" s="117"/>
      <c r="P97" s="58">
        <f t="shared" si="75"/>
        <v>6</v>
      </c>
      <c r="Q97" s="327"/>
    </row>
    <row r="98" spans="1:17" s="14" customFormat="1" ht="52.5" hidden="1" customHeight="1">
      <c r="A98" s="112">
        <v>6</v>
      </c>
      <c r="B98" s="308" t="s">
        <v>130</v>
      </c>
      <c r="C98" s="309"/>
      <c r="D98" s="309"/>
      <c r="E98" s="309"/>
      <c r="F98" s="113" t="s">
        <v>39</v>
      </c>
      <c r="G98" s="128"/>
      <c r="H98" s="301" t="str">
        <f>$D$30</f>
        <v>GOLDEN YELLOW</v>
      </c>
      <c r="I98" s="302" t="str">
        <f t="shared" ref="I98:I101" si="91">$E$56</f>
        <v>GOLDEN YELLOW</v>
      </c>
      <c r="J98" s="115" t="s">
        <v>31</v>
      </c>
      <c r="K98" s="318">
        <f t="shared" ref="K98" si="92">$Q$30</f>
        <v>0</v>
      </c>
      <c r="L98" s="319"/>
      <c r="M98" s="117">
        <v>1</v>
      </c>
      <c r="N98" s="115">
        <f t="shared" si="88"/>
        <v>0</v>
      </c>
      <c r="O98" s="117"/>
      <c r="P98" s="58">
        <f t="shared" si="75"/>
        <v>0</v>
      </c>
      <c r="Q98" s="327"/>
    </row>
    <row r="99" spans="1:17" s="14" customFormat="1" ht="52.5" hidden="1" customHeight="1">
      <c r="A99" s="112">
        <v>6</v>
      </c>
      <c r="B99" s="308" t="s">
        <v>130</v>
      </c>
      <c r="C99" s="309"/>
      <c r="D99" s="309"/>
      <c r="E99" s="309"/>
      <c r="F99" s="113" t="s">
        <v>39</v>
      </c>
      <c r="G99" s="128"/>
      <c r="H99" s="301" t="str">
        <f>$D$35</f>
        <v>DEEP GREEN</v>
      </c>
      <c r="I99" s="302" t="str">
        <f t="shared" si="91"/>
        <v>GOLDEN YELLOW</v>
      </c>
      <c r="J99" s="115" t="s">
        <v>31</v>
      </c>
      <c r="K99" s="318">
        <f t="shared" ref="K99:K101" si="93">$Q$35</f>
        <v>0</v>
      </c>
      <c r="L99" s="319"/>
      <c r="M99" s="117">
        <v>1</v>
      </c>
      <c r="N99" s="115">
        <f t="shared" ref="N99:N100" si="94">M99*K99</f>
        <v>0</v>
      </c>
      <c r="O99" s="117"/>
      <c r="P99" s="58">
        <f t="shared" ref="P99:P100" si="95">ROUNDUP(O99+N99,0)</f>
        <v>0</v>
      </c>
      <c r="Q99" s="328"/>
    </row>
    <row r="100" spans="1:17" s="14" customFormat="1" ht="52.5" hidden="1" customHeight="1">
      <c r="A100" s="112">
        <v>6</v>
      </c>
      <c r="B100" s="308" t="s">
        <v>130</v>
      </c>
      <c r="C100" s="309"/>
      <c r="D100" s="309"/>
      <c r="E100" s="309"/>
      <c r="F100" s="113" t="s">
        <v>39</v>
      </c>
      <c r="G100" s="128"/>
      <c r="H100" s="301" t="str">
        <f>D40</f>
        <v>BERRY LILAC</v>
      </c>
      <c r="I100" s="302" t="str">
        <f t="shared" si="91"/>
        <v>GOLDEN YELLOW</v>
      </c>
      <c r="J100" s="115" t="s">
        <v>31</v>
      </c>
      <c r="K100" s="318">
        <f t="shared" si="93"/>
        <v>0</v>
      </c>
      <c r="L100" s="319"/>
      <c r="M100" s="117">
        <v>1</v>
      </c>
      <c r="N100" s="115">
        <f t="shared" si="94"/>
        <v>0</v>
      </c>
      <c r="O100" s="117"/>
      <c r="P100" s="58">
        <f t="shared" si="95"/>
        <v>0</v>
      </c>
      <c r="Q100" s="273"/>
    </row>
    <row r="101" spans="1:17" s="14" customFormat="1" ht="52.5" hidden="1" customHeight="1">
      <c r="A101" s="112">
        <v>6</v>
      </c>
      <c r="B101" s="308" t="s">
        <v>130</v>
      </c>
      <c r="C101" s="309"/>
      <c r="D101" s="309"/>
      <c r="E101" s="309"/>
      <c r="F101" s="113" t="s">
        <v>39</v>
      </c>
      <c r="G101" s="128"/>
      <c r="H101" s="301" t="str">
        <f>D45</f>
        <v>DUSTY NAVY</v>
      </c>
      <c r="I101" s="302" t="str">
        <f t="shared" si="91"/>
        <v>GOLDEN YELLOW</v>
      </c>
      <c r="J101" s="115" t="s">
        <v>31</v>
      </c>
      <c r="K101" s="318">
        <f t="shared" si="93"/>
        <v>0</v>
      </c>
      <c r="L101" s="319"/>
      <c r="M101" s="117">
        <v>1</v>
      </c>
      <c r="N101" s="115">
        <f t="shared" ref="N101" si="96">M101*K101</f>
        <v>0</v>
      </c>
      <c r="O101" s="117"/>
      <c r="P101" s="58">
        <f t="shared" ref="P101" si="97">ROUNDUP(O101+N101,0)</f>
        <v>0</v>
      </c>
      <c r="Q101" s="273"/>
    </row>
    <row r="102" spans="1:17" s="14" customFormat="1" ht="52.5" hidden="1" customHeight="1">
      <c r="A102" s="112">
        <v>7</v>
      </c>
      <c r="B102" s="309" t="s">
        <v>198</v>
      </c>
      <c r="C102" s="309"/>
      <c r="D102" s="309"/>
      <c r="E102" s="309"/>
      <c r="F102" s="113" t="s">
        <v>40</v>
      </c>
      <c r="G102" s="128"/>
      <c r="H102" s="301" t="str">
        <f>$D$20</f>
        <v>BLACK</v>
      </c>
      <c r="I102" s="302" t="e">
        <f>#REF!</f>
        <v>#REF!</v>
      </c>
      <c r="J102" s="115" t="s">
        <v>31</v>
      </c>
      <c r="K102" s="318">
        <f t="shared" ref="K102" si="98">$Q$20</f>
        <v>0</v>
      </c>
      <c r="L102" s="319"/>
      <c r="M102" s="196">
        <v>1.016</v>
      </c>
      <c r="N102" s="115">
        <f t="shared" si="88"/>
        <v>0</v>
      </c>
      <c r="O102" s="117"/>
      <c r="P102" s="58">
        <f t="shared" si="75"/>
        <v>0</v>
      </c>
      <c r="Q102" s="118"/>
    </row>
    <row r="103" spans="1:17" s="14" customFormat="1" ht="52.5" customHeight="1">
      <c r="A103" s="112">
        <v>7</v>
      </c>
      <c r="B103" s="309" t="s">
        <v>198</v>
      </c>
      <c r="C103" s="309"/>
      <c r="D103" s="309"/>
      <c r="E103" s="309"/>
      <c r="F103" s="113" t="s">
        <v>40</v>
      </c>
      <c r="G103" s="128"/>
      <c r="H103" s="301" t="str">
        <f>$D$25</f>
        <v>NAVY</v>
      </c>
      <c r="I103" s="302" t="str">
        <f t="shared" ref="I103" si="99">$E$54</f>
        <v>NAVY</v>
      </c>
      <c r="J103" s="115" t="s">
        <v>31</v>
      </c>
      <c r="K103" s="318">
        <f t="shared" ref="K103" si="100">$Q$25</f>
        <v>6</v>
      </c>
      <c r="L103" s="319"/>
      <c r="M103" s="196">
        <v>1.016</v>
      </c>
      <c r="N103" s="115">
        <f t="shared" si="88"/>
        <v>6.0960000000000001</v>
      </c>
      <c r="O103" s="117"/>
      <c r="P103" s="58">
        <f t="shared" si="75"/>
        <v>7</v>
      </c>
      <c r="Q103" s="118"/>
    </row>
    <row r="104" spans="1:17" s="14" customFormat="1" ht="52.5" hidden="1" customHeight="1">
      <c r="A104" s="112">
        <v>7</v>
      </c>
      <c r="B104" s="309" t="s">
        <v>198</v>
      </c>
      <c r="C104" s="309"/>
      <c r="D104" s="309"/>
      <c r="E104" s="309"/>
      <c r="F104" s="113" t="s">
        <v>39</v>
      </c>
      <c r="G104" s="128"/>
      <c r="H104" s="301" t="str">
        <f>$D$30</f>
        <v>GOLDEN YELLOW</v>
      </c>
      <c r="I104" s="302" t="str">
        <f t="shared" ref="I104:I107" si="101">$E$56</f>
        <v>GOLDEN YELLOW</v>
      </c>
      <c r="J104" s="115" t="s">
        <v>31</v>
      </c>
      <c r="K104" s="318">
        <f t="shared" ref="K104" si="102">$Q$30</f>
        <v>0</v>
      </c>
      <c r="L104" s="319"/>
      <c r="M104" s="196">
        <v>1.016</v>
      </c>
      <c r="N104" s="115">
        <f t="shared" si="88"/>
        <v>0</v>
      </c>
      <c r="O104" s="117"/>
      <c r="P104" s="58">
        <f t="shared" si="75"/>
        <v>0</v>
      </c>
      <c r="Q104" s="118"/>
    </row>
    <row r="105" spans="1:17" s="14" customFormat="1" ht="52.5" hidden="1" customHeight="1">
      <c r="A105" s="112">
        <v>7</v>
      </c>
      <c r="B105" s="309" t="s">
        <v>198</v>
      </c>
      <c r="C105" s="309"/>
      <c r="D105" s="309"/>
      <c r="E105" s="309"/>
      <c r="F105" s="113" t="s">
        <v>40</v>
      </c>
      <c r="G105" s="128"/>
      <c r="H105" s="301" t="str">
        <f>$D$35</f>
        <v>DEEP GREEN</v>
      </c>
      <c r="I105" s="302" t="str">
        <f t="shared" si="101"/>
        <v>GOLDEN YELLOW</v>
      </c>
      <c r="J105" s="115" t="s">
        <v>31</v>
      </c>
      <c r="K105" s="301">
        <f t="shared" ref="K105:K107" si="103">$Q$35</f>
        <v>0</v>
      </c>
      <c r="L105" s="302"/>
      <c r="M105" s="196">
        <v>1.016</v>
      </c>
      <c r="N105" s="115">
        <f t="shared" ref="N105" si="104">M105*K105</f>
        <v>0</v>
      </c>
      <c r="O105" s="117"/>
      <c r="P105" s="58">
        <f t="shared" ref="P105" si="105">ROUNDUP(O105+N105,0)</f>
        <v>0</v>
      </c>
      <c r="Q105" s="118"/>
    </row>
    <row r="106" spans="1:17" s="14" customFormat="1" ht="52.5" hidden="1" customHeight="1">
      <c r="A106" s="112">
        <v>7</v>
      </c>
      <c r="B106" s="309" t="s">
        <v>198</v>
      </c>
      <c r="C106" s="309"/>
      <c r="D106" s="309"/>
      <c r="E106" s="309"/>
      <c r="F106" s="113" t="s">
        <v>39</v>
      </c>
      <c r="G106" s="128"/>
      <c r="H106" s="301" t="str">
        <f>D40</f>
        <v>BERRY LILAC</v>
      </c>
      <c r="I106" s="302" t="str">
        <f t="shared" si="101"/>
        <v>GOLDEN YELLOW</v>
      </c>
      <c r="J106" s="115" t="s">
        <v>31</v>
      </c>
      <c r="K106" s="301">
        <f t="shared" si="103"/>
        <v>0</v>
      </c>
      <c r="L106" s="302"/>
      <c r="M106" s="196">
        <v>1.016</v>
      </c>
      <c r="N106" s="115">
        <f t="shared" ref="N106:N107" si="106">M106*K106</f>
        <v>0</v>
      </c>
      <c r="O106" s="117"/>
      <c r="P106" s="58">
        <f t="shared" ref="P106:P107" si="107">ROUNDUP(O106+N106,0)</f>
        <v>0</v>
      </c>
      <c r="Q106" s="118"/>
    </row>
    <row r="107" spans="1:17" s="14" customFormat="1" ht="52.5" hidden="1" customHeight="1">
      <c r="A107" s="112">
        <v>7</v>
      </c>
      <c r="B107" s="309" t="s">
        <v>198</v>
      </c>
      <c r="C107" s="309"/>
      <c r="D107" s="309"/>
      <c r="E107" s="309"/>
      <c r="F107" s="113" t="s">
        <v>40</v>
      </c>
      <c r="G107" s="128"/>
      <c r="H107" s="301" t="str">
        <f>D45</f>
        <v>DUSTY NAVY</v>
      </c>
      <c r="I107" s="302" t="str">
        <f t="shared" si="101"/>
        <v>GOLDEN YELLOW</v>
      </c>
      <c r="J107" s="115" t="s">
        <v>31</v>
      </c>
      <c r="K107" s="301">
        <f t="shared" si="103"/>
        <v>0</v>
      </c>
      <c r="L107" s="302"/>
      <c r="M107" s="196">
        <v>1.016</v>
      </c>
      <c r="N107" s="115">
        <f t="shared" si="106"/>
        <v>0</v>
      </c>
      <c r="O107" s="117"/>
      <c r="P107" s="58">
        <f t="shared" si="107"/>
        <v>0</v>
      </c>
      <c r="Q107" s="118"/>
    </row>
    <row r="108" spans="1:17" s="54" customFormat="1" ht="43.5" customHeight="1" thickBot="1">
      <c r="B108" s="111" t="s">
        <v>67</v>
      </c>
      <c r="C108" s="55"/>
      <c r="D108" s="55"/>
      <c r="E108" s="55"/>
      <c r="F108" s="59"/>
      <c r="G108" s="60"/>
      <c r="H108" s="59"/>
      <c r="I108" s="59"/>
      <c r="J108" s="59"/>
      <c r="K108" s="59"/>
      <c r="L108" s="59"/>
      <c r="M108" s="59"/>
      <c r="N108" s="59"/>
      <c r="O108" s="59"/>
      <c r="P108" s="59"/>
      <c r="Q108" s="61"/>
    </row>
    <row r="109" spans="1:17" s="71" customFormat="1" ht="72">
      <c r="A109" s="310" t="s">
        <v>23</v>
      </c>
      <c r="B109" s="311"/>
      <c r="C109" s="311"/>
      <c r="D109" s="311"/>
      <c r="E109" s="312"/>
      <c r="F109" s="103" t="s">
        <v>48</v>
      </c>
      <c r="G109" s="103" t="s">
        <v>24</v>
      </c>
      <c r="H109" s="313" t="s">
        <v>43</v>
      </c>
      <c r="I109" s="314"/>
      <c r="J109" s="104" t="s">
        <v>19</v>
      </c>
      <c r="K109" s="313" t="s">
        <v>49</v>
      </c>
      <c r="L109" s="314"/>
      <c r="M109" s="103" t="s">
        <v>25</v>
      </c>
      <c r="N109" s="105" t="s">
        <v>26</v>
      </c>
      <c r="O109" s="105" t="s">
        <v>27</v>
      </c>
      <c r="P109" s="105" t="s">
        <v>28</v>
      </c>
      <c r="Q109" s="105" t="s">
        <v>29</v>
      </c>
    </row>
    <row r="110" spans="1:17" s="63" customFormat="1" ht="66" hidden="1" customHeight="1">
      <c r="A110" s="112">
        <v>1</v>
      </c>
      <c r="B110" s="308" t="s">
        <v>166</v>
      </c>
      <c r="C110" s="309"/>
      <c r="D110" s="309"/>
      <c r="E110" s="309"/>
      <c r="F110" s="315" t="s">
        <v>131</v>
      </c>
      <c r="G110" s="315"/>
      <c r="H110" s="301" t="str">
        <f>$A$51</f>
        <v>BLACK</v>
      </c>
      <c r="I110" s="302"/>
      <c r="J110" s="115" t="s">
        <v>30</v>
      </c>
      <c r="K110" s="301">
        <f t="shared" ref="K110:K159" si="108">$Q$20</f>
        <v>0</v>
      </c>
      <c r="L110" s="302"/>
      <c r="M110" s="115">
        <v>2</v>
      </c>
      <c r="N110" s="115">
        <f t="shared" ref="N110:N149" si="109">K110*M110</f>
        <v>0</v>
      </c>
      <c r="O110" s="117"/>
      <c r="P110" s="58">
        <f t="shared" ref="P110:P161" si="110">ROUNDUP(O110+N110,0)</f>
        <v>0</v>
      </c>
      <c r="Q110" s="305"/>
    </row>
    <row r="111" spans="1:17" s="63" customFormat="1" ht="45.75" customHeight="1">
      <c r="A111" s="112">
        <v>1</v>
      </c>
      <c r="B111" s="308" t="s">
        <v>166</v>
      </c>
      <c r="C111" s="309"/>
      <c r="D111" s="309"/>
      <c r="E111" s="309"/>
      <c r="F111" s="316"/>
      <c r="G111" s="316"/>
      <c r="H111" s="301" t="str">
        <f>$A$53</f>
        <v>NAVY</v>
      </c>
      <c r="I111" s="302"/>
      <c r="J111" s="115" t="s">
        <v>30</v>
      </c>
      <c r="K111" s="301">
        <f t="shared" ref="K111:K160" si="111">$Q$25</f>
        <v>6</v>
      </c>
      <c r="L111" s="302"/>
      <c r="M111" s="115">
        <v>2</v>
      </c>
      <c r="N111" s="115">
        <f t="shared" si="109"/>
        <v>12</v>
      </c>
      <c r="O111" s="117"/>
      <c r="P111" s="58">
        <f t="shared" si="110"/>
        <v>12</v>
      </c>
      <c r="Q111" s="306"/>
    </row>
    <row r="112" spans="1:17" s="63" customFormat="1" ht="45.75" hidden="1" customHeight="1">
      <c r="A112" s="112">
        <v>1</v>
      </c>
      <c r="B112" s="308" t="s">
        <v>166</v>
      </c>
      <c r="C112" s="309"/>
      <c r="D112" s="309"/>
      <c r="E112" s="309"/>
      <c r="F112" s="316"/>
      <c r="G112" s="316"/>
      <c r="H112" s="301" t="str">
        <f>$A$55</f>
        <v>GOLDEN YELLOW</v>
      </c>
      <c r="I112" s="302"/>
      <c r="J112" s="115" t="s">
        <v>30</v>
      </c>
      <c r="K112" s="301">
        <f t="shared" ref="K112" si="112">$Q$30</f>
        <v>0</v>
      </c>
      <c r="L112" s="302"/>
      <c r="M112" s="115">
        <v>2</v>
      </c>
      <c r="N112" s="115">
        <f t="shared" si="109"/>
        <v>0</v>
      </c>
      <c r="O112" s="117"/>
      <c r="P112" s="58">
        <f t="shared" si="110"/>
        <v>0</v>
      </c>
      <c r="Q112" s="306"/>
    </row>
    <row r="113" spans="1:17" s="63" customFormat="1" ht="45.75" hidden="1" customHeight="1">
      <c r="A113" s="112">
        <v>1</v>
      </c>
      <c r="B113" s="308" t="s">
        <v>166</v>
      </c>
      <c r="C113" s="309"/>
      <c r="D113" s="309"/>
      <c r="E113" s="309"/>
      <c r="F113" s="316"/>
      <c r="G113" s="317"/>
      <c r="H113" s="301" t="str">
        <f>$D$35</f>
        <v>DEEP GREEN</v>
      </c>
      <c r="I113" s="302" t="str">
        <f t="shared" ref="I113:I115" si="113">$E$56</f>
        <v>GOLDEN YELLOW</v>
      </c>
      <c r="J113" s="115" t="s">
        <v>30</v>
      </c>
      <c r="K113" s="301">
        <f t="shared" ref="K113:K115" si="114">$Q$35</f>
        <v>0</v>
      </c>
      <c r="L113" s="302"/>
      <c r="M113" s="115">
        <v>2</v>
      </c>
      <c r="N113" s="115">
        <f t="shared" ref="N113:N114" si="115">K113*M113</f>
        <v>0</v>
      </c>
      <c r="O113" s="117"/>
      <c r="P113" s="58">
        <f t="shared" si="110"/>
        <v>0</v>
      </c>
      <c r="Q113" s="306"/>
    </row>
    <row r="114" spans="1:17" s="63" customFormat="1" ht="45.75" hidden="1" customHeight="1">
      <c r="A114" s="112">
        <v>1</v>
      </c>
      <c r="B114" s="308" t="s">
        <v>166</v>
      </c>
      <c r="C114" s="309"/>
      <c r="D114" s="309"/>
      <c r="E114" s="309"/>
      <c r="F114" s="316"/>
      <c r="G114" s="271"/>
      <c r="H114" s="301" t="str">
        <f>$D$40</f>
        <v>BERRY LILAC</v>
      </c>
      <c r="I114" s="302" t="str">
        <f t="shared" si="113"/>
        <v>GOLDEN YELLOW</v>
      </c>
      <c r="J114" s="115" t="s">
        <v>30</v>
      </c>
      <c r="K114" s="301">
        <f t="shared" si="114"/>
        <v>0</v>
      </c>
      <c r="L114" s="302"/>
      <c r="M114" s="115">
        <v>2</v>
      </c>
      <c r="N114" s="115">
        <f t="shared" si="115"/>
        <v>0</v>
      </c>
      <c r="O114" s="117"/>
      <c r="P114" s="58">
        <f t="shared" si="110"/>
        <v>0</v>
      </c>
      <c r="Q114" s="306"/>
    </row>
    <row r="115" spans="1:17" s="63" customFormat="1" ht="45.75" hidden="1" customHeight="1">
      <c r="A115" s="112">
        <v>1</v>
      </c>
      <c r="B115" s="308" t="s">
        <v>166</v>
      </c>
      <c r="C115" s="309"/>
      <c r="D115" s="309"/>
      <c r="E115" s="309"/>
      <c r="F115" s="317"/>
      <c r="G115" s="271"/>
      <c r="H115" s="301" t="str">
        <f>$D$45</f>
        <v>DUSTY NAVY</v>
      </c>
      <c r="I115" s="302" t="str">
        <f t="shared" si="113"/>
        <v>GOLDEN YELLOW</v>
      </c>
      <c r="J115" s="115" t="s">
        <v>30</v>
      </c>
      <c r="K115" s="301">
        <f t="shared" si="114"/>
        <v>0</v>
      </c>
      <c r="L115" s="302"/>
      <c r="M115" s="115">
        <v>2</v>
      </c>
      <c r="N115" s="115">
        <f t="shared" ref="N115" si="116">K115*M115</f>
        <v>0</v>
      </c>
      <c r="O115" s="117"/>
      <c r="P115" s="58">
        <f t="shared" ref="P115" si="117">ROUNDUP(O115+N115,0)</f>
        <v>0</v>
      </c>
      <c r="Q115" s="306"/>
    </row>
    <row r="116" spans="1:17" s="63" customFormat="1" ht="66" hidden="1" customHeight="1">
      <c r="A116" s="112">
        <v>2</v>
      </c>
      <c r="B116" s="298" t="s">
        <v>167</v>
      </c>
      <c r="C116" s="299"/>
      <c r="D116" s="299"/>
      <c r="E116" s="300"/>
      <c r="F116" s="315" t="s">
        <v>131</v>
      </c>
      <c r="G116" s="315"/>
      <c r="H116" s="301" t="str">
        <f>$A$51</f>
        <v>BLACK</v>
      </c>
      <c r="I116" s="302"/>
      <c r="J116" s="115" t="s">
        <v>132</v>
      </c>
      <c r="K116" s="301">
        <f t="shared" si="108"/>
        <v>0</v>
      </c>
      <c r="L116" s="302"/>
      <c r="M116" s="116">
        <f>M134</f>
        <v>2.5000000000000001E-2</v>
      </c>
      <c r="N116" s="115">
        <f t="shared" si="109"/>
        <v>0</v>
      </c>
      <c r="O116" s="117"/>
      <c r="P116" s="58">
        <f t="shared" si="110"/>
        <v>0</v>
      </c>
      <c r="Q116" s="306"/>
    </row>
    <row r="117" spans="1:17" s="63" customFormat="1" ht="45.75" customHeight="1">
      <c r="A117" s="112">
        <v>2</v>
      </c>
      <c r="B117" s="298" t="s">
        <v>167</v>
      </c>
      <c r="C117" s="299"/>
      <c r="D117" s="299"/>
      <c r="E117" s="300"/>
      <c r="F117" s="316"/>
      <c r="G117" s="316"/>
      <c r="H117" s="301" t="str">
        <f>$A$53</f>
        <v>NAVY</v>
      </c>
      <c r="I117" s="302"/>
      <c r="J117" s="115" t="s">
        <v>132</v>
      </c>
      <c r="K117" s="301">
        <f t="shared" si="111"/>
        <v>6</v>
      </c>
      <c r="L117" s="302"/>
      <c r="M117" s="116">
        <f>M135</f>
        <v>2.5000000000000001E-2</v>
      </c>
      <c r="N117" s="115">
        <f t="shared" si="109"/>
        <v>0.15000000000000002</v>
      </c>
      <c r="O117" s="117"/>
      <c r="P117" s="58">
        <f t="shared" si="110"/>
        <v>1</v>
      </c>
      <c r="Q117" s="306"/>
    </row>
    <row r="118" spans="1:17" s="63" customFormat="1" ht="45.75" hidden="1" customHeight="1">
      <c r="A118" s="112">
        <v>2</v>
      </c>
      <c r="B118" s="298" t="s">
        <v>167</v>
      </c>
      <c r="C118" s="299"/>
      <c r="D118" s="299"/>
      <c r="E118" s="300"/>
      <c r="F118" s="316"/>
      <c r="G118" s="316"/>
      <c r="H118" s="301" t="str">
        <f>$A$55</f>
        <v>GOLDEN YELLOW</v>
      </c>
      <c r="I118" s="302"/>
      <c r="J118" s="115" t="s">
        <v>132</v>
      </c>
      <c r="K118" s="301">
        <f t="shared" ref="K118:K161" si="118">$Q$30</f>
        <v>0</v>
      </c>
      <c r="L118" s="302"/>
      <c r="M118" s="116">
        <f>M136</f>
        <v>2.5000000000000001E-2</v>
      </c>
      <c r="N118" s="115">
        <f t="shared" si="109"/>
        <v>0</v>
      </c>
      <c r="O118" s="117"/>
      <c r="P118" s="58">
        <f t="shared" si="110"/>
        <v>0</v>
      </c>
      <c r="Q118" s="306"/>
    </row>
    <row r="119" spans="1:17" s="63" customFormat="1" ht="45.75" hidden="1" customHeight="1">
      <c r="A119" s="112">
        <v>2</v>
      </c>
      <c r="B119" s="298" t="s">
        <v>167</v>
      </c>
      <c r="C119" s="299"/>
      <c r="D119" s="299"/>
      <c r="E119" s="300"/>
      <c r="F119" s="316"/>
      <c r="G119" s="317"/>
      <c r="H119" s="301" t="str">
        <f>$D$35</f>
        <v>DEEP GREEN</v>
      </c>
      <c r="I119" s="302" t="str">
        <f t="shared" ref="I119:I121" si="119">$E$56</f>
        <v>GOLDEN YELLOW</v>
      </c>
      <c r="J119" s="115" t="s">
        <v>132</v>
      </c>
      <c r="K119" s="301">
        <f t="shared" ref="K119:K164" si="120">$Q$35</f>
        <v>0</v>
      </c>
      <c r="L119" s="302"/>
      <c r="M119" s="116">
        <f>M137</f>
        <v>2.5000000000000001E-2</v>
      </c>
      <c r="N119" s="115">
        <f t="shared" ref="N119:N120" si="121">K119*M119</f>
        <v>0</v>
      </c>
      <c r="O119" s="117"/>
      <c r="P119" s="58">
        <f t="shared" si="110"/>
        <v>0</v>
      </c>
      <c r="Q119" s="307"/>
    </row>
    <row r="120" spans="1:17" s="63" customFormat="1" ht="45.75" hidden="1" customHeight="1">
      <c r="A120" s="112">
        <v>2</v>
      </c>
      <c r="B120" s="298" t="s">
        <v>167</v>
      </c>
      <c r="C120" s="299"/>
      <c r="D120" s="299"/>
      <c r="E120" s="300"/>
      <c r="F120" s="316"/>
      <c r="G120" s="271"/>
      <c r="H120" s="301" t="str">
        <f>$D$40</f>
        <v>BERRY LILAC</v>
      </c>
      <c r="I120" s="302" t="str">
        <f t="shared" si="119"/>
        <v>GOLDEN YELLOW</v>
      </c>
      <c r="J120" s="115" t="s">
        <v>132</v>
      </c>
      <c r="K120" s="301">
        <f t="shared" si="120"/>
        <v>0</v>
      </c>
      <c r="L120" s="302"/>
      <c r="M120" s="116">
        <f t="shared" ref="M120" si="122">M137</f>
        <v>2.5000000000000001E-2</v>
      </c>
      <c r="N120" s="115">
        <f t="shared" si="121"/>
        <v>0</v>
      </c>
      <c r="O120" s="117"/>
      <c r="P120" s="58">
        <f t="shared" si="110"/>
        <v>0</v>
      </c>
      <c r="Q120" s="272"/>
    </row>
    <row r="121" spans="1:17" s="63" customFormat="1" ht="45.75" hidden="1" customHeight="1">
      <c r="A121" s="112">
        <v>2</v>
      </c>
      <c r="B121" s="298" t="s">
        <v>167</v>
      </c>
      <c r="C121" s="299"/>
      <c r="D121" s="299"/>
      <c r="E121" s="300"/>
      <c r="F121" s="317"/>
      <c r="G121" s="271"/>
      <c r="H121" s="301" t="str">
        <f>$D$45</f>
        <v>DUSTY NAVY</v>
      </c>
      <c r="I121" s="302" t="str">
        <f t="shared" si="119"/>
        <v>GOLDEN YELLOW</v>
      </c>
      <c r="J121" s="115" t="s">
        <v>132</v>
      </c>
      <c r="K121" s="301">
        <f t="shared" si="120"/>
        <v>0</v>
      </c>
      <c r="L121" s="302"/>
      <c r="M121" s="116">
        <f>M140</f>
        <v>0.05</v>
      </c>
      <c r="N121" s="115">
        <f t="shared" ref="N121" si="123">K121*M121</f>
        <v>0</v>
      </c>
      <c r="O121" s="117"/>
      <c r="P121" s="58">
        <f t="shared" ref="P121" si="124">ROUNDUP(O121+N121,0)</f>
        <v>0</v>
      </c>
      <c r="Q121" s="272"/>
    </row>
    <row r="122" spans="1:17" s="63" customFormat="1" ht="66" hidden="1" customHeight="1">
      <c r="A122" s="112">
        <v>3</v>
      </c>
      <c r="B122" s="298" t="s">
        <v>164</v>
      </c>
      <c r="C122" s="299"/>
      <c r="D122" s="299"/>
      <c r="E122" s="300"/>
      <c r="F122" s="315" t="s">
        <v>133</v>
      </c>
      <c r="G122" s="315" t="s">
        <v>165</v>
      </c>
      <c r="H122" s="301" t="str">
        <f>$A$51</f>
        <v>BLACK</v>
      </c>
      <c r="I122" s="302"/>
      <c r="J122" s="115" t="s">
        <v>132</v>
      </c>
      <c r="K122" s="301">
        <f t="shared" si="108"/>
        <v>0</v>
      </c>
      <c r="L122" s="302"/>
      <c r="M122" s="115">
        <v>1</v>
      </c>
      <c r="N122" s="115">
        <f t="shared" si="109"/>
        <v>0</v>
      </c>
      <c r="O122" s="117"/>
      <c r="P122" s="58">
        <f t="shared" si="110"/>
        <v>0</v>
      </c>
      <c r="Q122" s="119"/>
    </row>
    <row r="123" spans="1:17" s="63" customFormat="1" ht="45.75" customHeight="1">
      <c r="A123" s="112">
        <v>3</v>
      </c>
      <c r="B123" s="298" t="s">
        <v>164</v>
      </c>
      <c r="C123" s="299"/>
      <c r="D123" s="299"/>
      <c r="E123" s="300"/>
      <c r="F123" s="316"/>
      <c r="G123" s="316"/>
      <c r="H123" s="301" t="str">
        <f>$A$53</f>
        <v>NAVY</v>
      </c>
      <c r="I123" s="302"/>
      <c r="J123" s="115" t="s">
        <v>132</v>
      </c>
      <c r="K123" s="301">
        <f t="shared" si="111"/>
        <v>6</v>
      </c>
      <c r="L123" s="302"/>
      <c r="M123" s="115">
        <v>1</v>
      </c>
      <c r="N123" s="115">
        <f t="shared" si="109"/>
        <v>6</v>
      </c>
      <c r="O123" s="117"/>
      <c r="P123" s="58">
        <f t="shared" si="110"/>
        <v>6</v>
      </c>
      <c r="Q123" s="119"/>
    </row>
    <row r="124" spans="1:17" s="63" customFormat="1" ht="45.75" hidden="1" customHeight="1">
      <c r="A124" s="112">
        <v>3</v>
      </c>
      <c r="B124" s="298" t="s">
        <v>164</v>
      </c>
      <c r="C124" s="299"/>
      <c r="D124" s="299"/>
      <c r="E124" s="300"/>
      <c r="F124" s="316"/>
      <c r="G124" s="316"/>
      <c r="H124" s="301" t="str">
        <f>$A$55</f>
        <v>GOLDEN YELLOW</v>
      </c>
      <c r="I124" s="302"/>
      <c r="J124" s="115" t="s">
        <v>132</v>
      </c>
      <c r="K124" s="301">
        <f t="shared" si="118"/>
        <v>0</v>
      </c>
      <c r="L124" s="302"/>
      <c r="M124" s="115">
        <v>1</v>
      </c>
      <c r="N124" s="115">
        <f t="shared" si="109"/>
        <v>0</v>
      </c>
      <c r="O124" s="117"/>
      <c r="P124" s="58">
        <f t="shared" si="110"/>
        <v>0</v>
      </c>
      <c r="Q124" s="119"/>
    </row>
    <row r="125" spans="1:17" s="63" customFormat="1" ht="45.75" hidden="1" customHeight="1">
      <c r="A125" s="112">
        <v>3</v>
      </c>
      <c r="B125" s="298" t="s">
        <v>164</v>
      </c>
      <c r="C125" s="299"/>
      <c r="D125" s="299"/>
      <c r="E125" s="300"/>
      <c r="F125" s="316"/>
      <c r="G125" s="316"/>
      <c r="H125" s="301" t="str">
        <f>$D$35</f>
        <v>DEEP GREEN</v>
      </c>
      <c r="I125" s="302" t="str">
        <f t="shared" ref="I125:I127" si="125">$E$56</f>
        <v>GOLDEN YELLOW</v>
      </c>
      <c r="J125" s="115" t="s">
        <v>132</v>
      </c>
      <c r="K125" s="301">
        <f t="shared" si="120"/>
        <v>0</v>
      </c>
      <c r="L125" s="302"/>
      <c r="M125" s="115">
        <v>1</v>
      </c>
      <c r="N125" s="115">
        <f t="shared" ref="N125" si="126">K125*M125</f>
        <v>0</v>
      </c>
      <c r="O125" s="117"/>
      <c r="P125" s="58">
        <f t="shared" si="110"/>
        <v>0</v>
      </c>
      <c r="Q125" s="119"/>
    </row>
    <row r="126" spans="1:17" s="63" customFormat="1" ht="45.75" hidden="1" customHeight="1">
      <c r="A126" s="112">
        <v>3</v>
      </c>
      <c r="B126" s="298" t="s">
        <v>164</v>
      </c>
      <c r="C126" s="299"/>
      <c r="D126" s="299"/>
      <c r="E126" s="300"/>
      <c r="F126" s="316"/>
      <c r="G126" s="316"/>
      <c r="H126" s="301" t="str">
        <f>$D$40</f>
        <v>BERRY LILAC</v>
      </c>
      <c r="I126" s="302" t="str">
        <f t="shared" si="125"/>
        <v>GOLDEN YELLOW</v>
      </c>
      <c r="J126" s="115" t="s">
        <v>132</v>
      </c>
      <c r="K126" s="301">
        <f t="shared" si="120"/>
        <v>0</v>
      </c>
      <c r="L126" s="302"/>
      <c r="M126" s="115">
        <v>1</v>
      </c>
      <c r="N126" s="115">
        <f t="shared" ref="N126" si="127">K126*M126</f>
        <v>0</v>
      </c>
      <c r="O126" s="117"/>
      <c r="P126" s="58">
        <f t="shared" ref="P126" si="128">ROUNDUP(O126+N126,0)</f>
        <v>0</v>
      </c>
      <c r="Q126" s="119"/>
    </row>
    <row r="127" spans="1:17" s="63" customFormat="1" ht="45.75" hidden="1" customHeight="1">
      <c r="A127" s="112">
        <v>3</v>
      </c>
      <c r="B127" s="298" t="s">
        <v>164</v>
      </c>
      <c r="C127" s="299"/>
      <c r="D127" s="299"/>
      <c r="E127" s="300"/>
      <c r="F127" s="317"/>
      <c r="G127" s="317"/>
      <c r="H127" s="301" t="str">
        <f>$D$45</f>
        <v>DUSTY NAVY</v>
      </c>
      <c r="I127" s="302" t="str">
        <f t="shared" si="125"/>
        <v>GOLDEN YELLOW</v>
      </c>
      <c r="J127" s="115" t="s">
        <v>132</v>
      </c>
      <c r="K127" s="301">
        <f t="shared" si="120"/>
        <v>0</v>
      </c>
      <c r="L127" s="302"/>
      <c r="M127" s="115">
        <v>1</v>
      </c>
      <c r="N127" s="115">
        <f t="shared" ref="N127" si="129">K127*M127</f>
        <v>0</v>
      </c>
      <c r="O127" s="117"/>
      <c r="P127" s="58">
        <f t="shared" ref="P127" si="130">ROUNDUP(O127+N127,0)</f>
        <v>0</v>
      </c>
      <c r="Q127" s="119"/>
    </row>
    <row r="128" spans="1:17" s="63" customFormat="1" ht="45.75" hidden="1" customHeight="1">
      <c r="A128" s="112">
        <v>4</v>
      </c>
      <c r="B128" s="308" t="s">
        <v>134</v>
      </c>
      <c r="C128" s="309"/>
      <c r="D128" s="309"/>
      <c r="E128" s="309"/>
      <c r="F128" s="113" t="s">
        <v>135</v>
      </c>
      <c r="G128" s="113"/>
      <c r="H128" s="301" t="str">
        <f>$A$51</f>
        <v>BLACK</v>
      </c>
      <c r="I128" s="302"/>
      <c r="J128" s="115" t="s">
        <v>132</v>
      </c>
      <c r="K128" s="301">
        <f t="shared" si="108"/>
        <v>0</v>
      </c>
      <c r="L128" s="302"/>
      <c r="M128" s="115">
        <v>1</v>
      </c>
      <c r="N128" s="115">
        <f>K128*M128</f>
        <v>0</v>
      </c>
      <c r="O128" s="117"/>
      <c r="P128" s="58">
        <f t="shared" si="110"/>
        <v>0</v>
      </c>
      <c r="Q128" s="119"/>
    </row>
    <row r="129" spans="1:17" s="63" customFormat="1" ht="45.75" customHeight="1">
      <c r="A129" s="112">
        <v>4</v>
      </c>
      <c r="B129" s="308" t="s">
        <v>134</v>
      </c>
      <c r="C129" s="309"/>
      <c r="D129" s="309"/>
      <c r="E129" s="309"/>
      <c r="F129" s="113" t="s">
        <v>135</v>
      </c>
      <c r="G129" s="113"/>
      <c r="H129" s="301" t="str">
        <f>$A$53</f>
        <v>NAVY</v>
      </c>
      <c r="I129" s="302"/>
      <c r="J129" s="115" t="s">
        <v>132</v>
      </c>
      <c r="K129" s="301">
        <f t="shared" si="111"/>
        <v>6</v>
      </c>
      <c r="L129" s="302"/>
      <c r="M129" s="115">
        <v>1</v>
      </c>
      <c r="N129" s="115">
        <f t="shared" si="109"/>
        <v>6</v>
      </c>
      <c r="O129" s="117"/>
      <c r="P129" s="58">
        <f t="shared" si="110"/>
        <v>6</v>
      </c>
      <c r="Q129" s="119"/>
    </row>
    <row r="130" spans="1:17" s="63" customFormat="1" ht="45.75" hidden="1" customHeight="1">
      <c r="A130" s="112">
        <v>4</v>
      </c>
      <c r="B130" s="308" t="s">
        <v>134</v>
      </c>
      <c r="C130" s="309"/>
      <c r="D130" s="309"/>
      <c r="E130" s="309"/>
      <c r="F130" s="113" t="s">
        <v>135</v>
      </c>
      <c r="G130" s="113"/>
      <c r="H130" s="301" t="str">
        <f>$A$55</f>
        <v>GOLDEN YELLOW</v>
      </c>
      <c r="I130" s="302"/>
      <c r="J130" s="115" t="s">
        <v>132</v>
      </c>
      <c r="K130" s="301">
        <f t="shared" si="118"/>
        <v>0</v>
      </c>
      <c r="L130" s="302"/>
      <c r="M130" s="115">
        <v>1</v>
      </c>
      <c r="N130" s="115">
        <f t="shared" si="109"/>
        <v>0</v>
      </c>
      <c r="O130" s="117"/>
      <c r="P130" s="58">
        <f t="shared" si="110"/>
        <v>0</v>
      </c>
      <c r="Q130" s="119"/>
    </row>
    <row r="131" spans="1:17" s="63" customFormat="1" ht="45.75" hidden="1" customHeight="1">
      <c r="A131" s="112">
        <v>4</v>
      </c>
      <c r="B131" s="308" t="s">
        <v>134</v>
      </c>
      <c r="C131" s="309"/>
      <c r="D131" s="309"/>
      <c r="E131" s="309"/>
      <c r="F131" s="113" t="s">
        <v>135</v>
      </c>
      <c r="G131" s="113"/>
      <c r="H131" s="301" t="str">
        <f>$D$35</f>
        <v>DEEP GREEN</v>
      </c>
      <c r="I131" s="302" t="str">
        <f t="shared" ref="I131:I133" si="131">$E$56</f>
        <v>GOLDEN YELLOW</v>
      </c>
      <c r="J131" s="115" t="s">
        <v>132</v>
      </c>
      <c r="K131" s="301">
        <f t="shared" si="120"/>
        <v>0</v>
      </c>
      <c r="L131" s="302"/>
      <c r="M131" s="115">
        <v>1</v>
      </c>
      <c r="N131" s="115">
        <f t="shared" ref="N131" si="132">K131*M131</f>
        <v>0</v>
      </c>
      <c r="O131" s="117"/>
      <c r="P131" s="58">
        <f t="shared" si="110"/>
        <v>0</v>
      </c>
      <c r="Q131" s="119"/>
    </row>
    <row r="132" spans="1:17" s="63" customFormat="1" ht="45.75" hidden="1" customHeight="1">
      <c r="A132" s="112">
        <v>4</v>
      </c>
      <c r="B132" s="308" t="s">
        <v>134</v>
      </c>
      <c r="C132" s="309"/>
      <c r="D132" s="309"/>
      <c r="E132" s="309"/>
      <c r="F132" s="113" t="s">
        <v>135</v>
      </c>
      <c r="G132" s="113"/>
      <c r="H132" s="301" t="str">
        <f>$D$40</f>
        <v>BERRY LILAC</v>
      </c>
      <c r="I132" s="302" t="str">
        <f t="shared" si="131"/>
        <v>GOLDEN YELLOW</v>
      </c>
      <c r="J132" s="115" t="s">
        <v>132</v>
      </c>
      <c r="K132" s="301">
        <f t="shared" si="120"/>
        <v>0</v>
      </c>
      <c r="L132" s="302"/>
      <c r="M132" s="115">
        <v>1</v>
      </c>
      <c r="N132" s="115">
        <f t="shared" ref="N132:N133" si="133">K132*M132</f>
        <v>0</v>
      </c>
      <c r="O132" s="117"/>
      <c r="P132" s="58">
        <f t="shared" ref="P132:P133" si="134">ROUNDUP(O132+N132,0)</f>
        <v>0</v>
      </c>
      <c r="Q132" s="119"/>
    </row>
    <row r="133" spans="1:17" s="63" customFormat="1" ht="45.75" hidden="1" customHeight="1">
      <c r="A133" s="112">
        <v>4</v>
      </c>
      <c r="B133" s="308" t="s">
        <v>134</v>
      </c>
      <c r="C133" s="309"/>
      <c r="D133" s="309"/>
      <c r="E133" s="309"/>
      <c r="F133" s="113" t="s">
        <v>135</v>
      </c>
      <c r="G133" s="113"/>
      <c r="H133" s="301" t="str">
        <f>$D$45</f>
        <v>DUSTY NAVY</v>
      </c>
      <c r="I133" s="302" t="str">
        <f t="shared" si="131"/>
        <v>GOLDEN YELLOW</v>
      </c>
      <c r="J133" s="115" t="s">
        <v>132</v>
      </c>
      <c r="K133" s="301">
        <f t="shared" si="120"/>
        <v>0</v>
      </c>
      <c r="L133" s="302"/>
      <c r="M133" s="115">
        <v>1</v>
      </c>
      <c r="N133" s="115">
        <f t="shared" si="133"/>
        <v>0</v>
      </c>
      <c r="O133" s="117"/>
      <c r="P133" s="58">
        <f t="shared" si="134"/>
        <v>0</v>
      </c>
      <c r="Q133" s="119"/>
    </row>
    <row r="134" spans="1:17" s="63" customFormat="1" ht="45.75" hidden="1" customHeight="1">
      <c r="A134" s="112">
        <v>5</v>
      </c>
      <c r="B134" s="308" t="s">
        <v>136</v>
      </c>
      <c r="C134" s="309"/>
      <c r="D134" s="309"/>
      <c r="E134" s="309"/>
      <c r="F134" s="113" t="s">
        <v>56</v>
      </c>
      <c r="G134" s="113"/>
      <c r="H134" s="301" t="str">
        <f>$A$51</f>
        <v>BLACK</v>
      </c>
      <c r="I134" s="302"/>
      <c r="J134" s="115" t="s">
        <v>132</v>
      </c>
      <c r="K134" s="301">
        <f t="shared" si="108"/>
        <v>0</v>
      </c>
      <c r="L134" s="302"/>
      <c r="M134" s="116">
        <f>1/40</f>
        <v>2.5000000000000001E-2</v>
      </c>
      <c r="N134" s="115">
        <f t="shared" si="109"/>
        <v>0</v>
      </c>
      <c r="O134" s="117"/>
      <c r="P134" s="58">
        <f t="shared" si="110"/>
        <v>0</v>
      </c>
      <c r="Q134" s="119"/>
    </row>
    <row r="135" spans="1:17" s="63" customFormat="1" ht="45.75" customHeight="1">
      <c r="A135" s="112">
        <v>5</v>
      </c>
      <c r="B135" s="308" t="s">
        <v>136</v>
      </c>
      <c r="C135" s="309"/>
      <c r="D135" s="309"/>
      <c r="E135" s="309"/>
      <c r="F135" s="113" t="s">
        <v>56</v>
      </c>
      <c r="G135" s="113"/>
      <c r="H135" s="301" t="str">
        <f>$A$53</f>
        <v>NAVY</v>
      </c>
      <c r="I135" s="302"/>
      <c r="J135" s="115" t="s">
        <v>132</v>
      </c>
      <c r="K135" s="301">
        <f t="shared" si="111"/>
        <v>6</v>
      </c>
      <c r="L135" s="302"/>
      <c r="M135" s="116">
        <f t="shared" ref="M135:M139" si="135">1/40</f>
        <v>2.5000000000000001E-2</v>
      </c>
      <c r="N135" s="115">
        <f t="shared" si="109"/>
        <v>0.15000000000000002</v>
      </c>
      <c r="O135" s="117"/>
      <c r="P135" s="58">
        <f t="shared" si="110"/>
        <v>1</v>
      </c>
      <c r="Q135" s="119"/>
    </row>
    <row r="136" spans="1:17" s="63" customFormat="1" ht="45.75" hidden="1" customHeight="1">
      <c r="A136" s="112">
        <v>5</v>
      </c>
      <c r="B136" s="308" t="s">
        <v>136</v>
      </c>
      <c r="C136" s="309"/>
      <c r="D136" s="309"/>
      <c r="E136" s="309"/>
      <c r="F136" s="113" t="s">
        <v>56</v>
      </c>
      <c r="G136" s="113"/>
      <c r="H136" s="301" t="str">
        <f>$A$55</f>
        <v>GOLDEN YELLOW</v>
      </c>
      <c r="I136" s="302"/>
      <c r="J136" s="115" t="s">
        <v>132</v>
      </c>
      <c r="K136" s="301">
        <f t="shared" si="118"/>
        <v>0</v>
      </c>
      <c r="L136" s="302"/>
      <c r="M136" s="116">
        <f t="shared" si="135"/>
        <v>2.5000000000000001E-2</v>
      </c>
      <c r="N136" s="115">
        <f t="shared" si="109"/>
        <v>0</v>
      </c>
      <c r="O136" s="117"/>
      <c r="P136" s="58">
        <f t="shared" si="110"/>
        <v>0</v>
      </c>
      <c r="Q136" s="119"/>
    </row>
    <row r="137" spans="1:17" s="63" customFormat="1" ht="45.75" hidden="1" customHeight="1">
      <c r="A137" s="112">
        <v>5</v>
      </c>
      <c r="B137" s="308" t="s">
        <v>136</v>
      </c>
      <c r="C137" s="309"/>
      <c r="D137" s="309"/>
      <c r="E137" s="309"/>
      <c r="F137" s="113" t="s">
        <v>56</v>
      </c>
      <c r="G137" s="113"/>
      <c r="H137" s="301" t="str">
        <f>$D$35</f>
        <v>DEEP GREEN</v>
      </c>
      <c r="I137" s="302" t="str">
        <f t="shared" ref="I137:I139" si="136">$E$56</f>
        <v>GOLDEN YELLOW</v>
      </c>
      <c r="J137" s="115" t="s">
        <v>132</v>
      </c>
      <c r="K137" s="301">
        <f t="shared" si="120"/>
        <v>0</v>
      </c>
      <c r="L137" s="302"/>
      <c r="M137" s="116">
        <f t="shared" si="135"/>
        <v>2.5000000000000001E-2</v>
      </c>
      <c r="N137" s="115">
        <f t="shared" ref="N137" si="137">K137*M137</f>
        <v>0</v>
      </c>
      <c r="O137" s="117"/>
      <c r="P137" s="58">
        <f t="shared" si="110"/>
        <v>0</v>
      </c>
      <c r="Q137" s="119"/>
    </row>
    <row r="138" spans="1:17" s="63" customFormat="1" ht="45.75" hidden="1" customHeight="1">
      <c r="A138" s="112">
        <v>5</v>
      </c>
      <c r="B138" s="308" t="s">
        <v>136</v>
      </c>
      <c r="C138" s="309"/>
      <c r="D138" s="309"/>
      <c r="E138" s="309"/>
      <c r="F138" s="113" t="s">
        <v>56</v>
      </c>
      <c r="G138" s="113"/>
      <c r="H138" s="301" t="str">
        <f>$D$40</f>
        <v>BERRY LILAC</v>
      </c>
      <c r="I138" s="302" t="str">
        <f t="shared" si="136"/>
        <v>GOLDEN YELLOW</v>
      </c>
      <c r="J138" s="115" t="s">
        <v>132</v>
      </c>
      <c r="K138" s="301">
        <f t="shared" si="120"/>
        <v>0</v>
      </c>
      <c r="L138" s="302"/>
      <c r="M138" s="116">
        <f t="shared" si="135"/>
        <v>2.5000000000000001E-2</v>
      </c>
      <c r="N138" s="115">
        <f t="shared" ref="N138" si="138">K138*M138</f>
        <v>0</v>
      </c>
      <c r="O138" s="117"/>
      <c r="P138" s="58">
        <f t="shared" ref="P138" si="139">ROUNDUP(O138+N138,0)</f>
        <v>0</v>
      </c>
      <c r="Q138" s="119"/>
    </row>
    <row r="139" spans="1:17" s="63" customFormat="1" ht="45.75" hidden="1" customHeight="1">
      <c r="A139" s="112">
        <v>5</v>
      </c>
      <c r="B139" s="308" t="s">
        <v>136</v>
      </c>
      <c r="C139" s="309"/>
      <c r="D139" s="309"/>
      <c r="E139" s="309"/>
      <c r="F139" s="113" t="s">
        <v>56</v>
      </c>
      <c r="G139" s="113"/>
      <c r="H139" s="301" t="str">
        <f>$D$45</f>
        <v>DUSTY NAVY</v>
      </c>
      <c r="I139" s="302" t="str">
        <f t="shared" si="136"/>
        <v>GOLDEN YELLOW</v>
      </c>
      <c r="J139" s="115" t="s">
        <v>132</v>
      </c>
      <c r="K139" s="301">
        <f t="shared" si="120"/>
        <v>0</v>
      </c>
      <c r="L139" s="302"/>
      <c r="M139" s="116">
        <f t="shared" si="135"/>
        <v>2.5000000000000001E-2</v>
      </c>
      <c r="N139" s="115">
        <f t="shared" ref="N139" si="140">K139*M139</f>
        <v>0</v>
      </c>
      <c r="O139" s="117"/>
      <c r="P139" s="58">
        <f t="shared" ref="P139" si="141">ROUNDUP(O139+N139,0)</f>
        <v>0</v>
      </c>
      <c r="Q139" s="119"/>
    </row>
    <row r="140" spans="1:17" s="63" customFormat="1" ht="45.75" hidden="1" customHeight="1">
      <c r="A140" s="112">
        <v>6</v>
      </c>
      <c r="B140" s="308" t="s">
        <v>137</v>
      </c>
      <c r="C140" s="309"/>
      <c r="D140" s="309"/>
      <c r="E140" s="309"/>
      <c r="F140" s="113" t="s">
        <v>56</v>
      </c>
      <c r="G140" s="113"/>
      <c r="H140" s="301" t="str">
        <f>$A$51</f>
        <v>BLACK</v>
      </c>
      <c r="I140" s="302"/>
      <c r="J140" s="115" t="s">
        <v>132</v>
      </c>
      <c r="K140" s="301">
        <f t="shared" si="108"/>
        <v>0</v>
      </c>
      <c r="L140" s="302"/>
      <c r="M140" s="117">
        <f t="shared" ref="M140:M145" si="142">M134*2</f>
        <v>0.05</v>
      </c>
      <c r="N140" s="115">
        <f t="shared" si="109"/>
        <v>0</v>
      </c>
      <c r="O140" s="117"/>
      <c r="P140" s="58">
        <f t="shared" si="110"/>
        <v>0</v>
      </c>
      <c r="Q140" s="119"/>
    </row>
    <row r="141" spans="1:17" s="63" customFormat="1" ht="45.75" customHeight="1" thickBot="1">
      <c r="A141" s="112">
        <v>6</v>
      </c>
      <c r="B141" s="308" t="s">
        <v>137</v>
      </c>
      <c r="C141" s="309"/>
      <c r="D141" s="309"/>
      <c r="E141" s="309"/>
      <c r="F141" s="113" t="s">
        <v>56</v>
      </c>
      <c r="G141" s="113"/>
      <c r="H141" s="301" t="str">
        <f>$A$53</f>
        <v>NAVY</v>
      </c>
      <c r="I141" s="302"/>
      <c r="J141" s="115" t="s">
        <v>132</v>
      </c>
      <c r="K141" s="301">
        <f t="shared" si="111"/>
        <v>6</v>
      </c>
      <c r="L141" s="302"/>
      <c r="M141" s="117">
        <f t="shared" si="142"/>
        <v>0.05</v>
      </c>
      <c r="N141" s="115">
        <f t="shared" si="109"/>
        <v>0.30000000000000004</v>
      </c>
      <c r="O141" s="117"/>
      <c r="P141" s="58">
        <f t="shared" si="110"/>
        <v>1</v>
      </c>
      <c r="Q141" s="119"/>
    </row>
    <row r="142" spans="1:17" s="63" customFormat="1" ht="45.75" hidden="1" customHeight="1">
      <c r="A142" s="112">
        <v>6</v>
      </c>
      <c r="B142" s="308" t="s">
        <v>137</v>
      </c>
      <c r="C142" s="309"/>
      <c r="D142" s="309"/>
      <c r="E142" s="309"/>
      <c r="F142" s="113" t="s">
        <v>56</v>
      </c>
      <c r="G142" s="113"/>
      <c r="H142" s="301" t="str">
        <f>$A$55</f>
        <v>GOLDEN YELLOW</v>
      </c>
      <c r="I142" s="302"/>
      <c r="J142" s="115" t="s">
        <v>132</v>
      </c>
      <c r="K142" s="301">
        <f t="shared" si="118"/>
        <v>0</v>
      </c>
      <c r="L142" s="302"/>
      <c r="M142" s="117">
        <f t="shared" si="142"/>
        <v>0.05</v>
      </c>
      <c r="N142" s="115">
        <f t="shared" si="109"/>
        <v>0</v>
      </c>
      <c r="O142" s="117"/>
      <c r="P142" s="58">
        <f t="shared" si="110"/>
        <v>0</v>
      </c>
      <c r="Q142" s="119"/>
    </row>
    <row r="143" spans="1:17" s="63" customFormat="1" ht="45.75" hidden="1" customHeight="1">
      <c r="A143" s="112">
        <v>6</v>
      </c>
      <c r="B143" s="308" t="s">
        <v>137</v>
      </c>
      <c r="C143" s="309"/>
      <c r="D143" s="309"/>
      <c r="E143" s="309"/>
      <c r="F143" s="113" t="s">
        <v>56</v>
      </c>
      <c r="G143" s="113"/>
      <c r="H143" s="301" t="str">
        <f>$D$35</f>
        <v>DEEP GREEN</v>
      </c>
      <c r="I143" s="302" t="str">
        <f t="shared" ref="I143:I145" si="143">$E$56</f>
        <v>GOLDEN YELLOW</v>
      </c>
      <c r="J143" s="115" t="s">
        <v>132</v>
      </c>
      <c r="K143" s="301">
        <f t="shared" si="120"/>
        <v>0</v>
      </c>
      <c r="L143" s="302"/>
      <c r="M143" s="117">
        <f t="shared" si="142"/>
        <v>0.05</v>
      </c>
      <c r="N143" s="115">
        <f t="shared" ref="N143" si="144">K143*M143</f>
        <v>0</v>
      </c>
      <c r="O143" s="117"/>
      <c r="P143" s="58">
        <f t="shared" si="110"/>
        <v>0</v>
      </c>
      <c r="Q143" s="119"/>
    </row>
    <row r="144" spans="1:17" s="63" customFormat="1" ht="45.75" hidden="1" customHeight="1">
      <c r="A144" s="112">
        <v>6</v>
      </c>
      <c r="B144" s="308" t="s">
        <v>137</v>
      </c>
      <c r="C144" s="309"/>
      <c r="D144" s="309"/>
      <c r="E144" s="309"/>
      <c r="F144" s="113" t="s">
        <v>56</v>
      </c>
      <c r="G144" s="113"/>
      <c r="H144" s="301" t="str">
        <f>$D$40</f>
        <v>BERRY LILAC</v>
      </c>
      <c r="I144" s="302" t="str">
        <f t="shared" si="143"/>
        <v>GOLDEN YELLOW</v>
      </c>
      <c r="J144" s="115" t="s">
        <v>132</v>
      </c>
      <c r="K144" s="301">
        <f t="shared" si="120"/>
        <v>0</v>
      </c>
      <c r="L144" s="302"/>
      <c r="M144" s="117">
        <f t="shared" si="142"/>
        <v>0.05</v>
      </c>
      <c r="N144" s="115">
        <f t="shared" ref="N144" si="145">K144*M144</f>
        <v>0</v>
      </c>
      <c r="O144" s="117"/>
      <c r="P144" s="58">
        <f t="shared" ref="P144" si="146">ROUNDUP(O144+N144,0)</f>
        <v>0</v>
      </c>
      <c r="Q144" s="119"/>
    </row>
    <row r="145" spans="1:17" s="63" customFormat="1" ht="45.75" hidden="1" customHeight="1" thickBot="1">
      <c r="A145" s="112">
        <v>6</v>
      </c>
      <c r="B145" s="308" t="s">
        <v>137</v>
      </c>
      <c r="C145" s="309"/>
      <c r="D145" s="309"/>
      <c r="E145" s="309"/>
      <c r="F145" s="113" t="s">
        <v>56</v>
      </c>
      <c r="G145" s="113"/>
      <c r="H145" s="301" t="str">
        <f>$D$45</f>
        <v>DUSTY NAVY</v>
      </c>
      <c r="I145" s="302" t="str">
        <f t="shared" si="143"/>
        <v>GOLDEN YELLOW</v>
      </c>
      <c r="J145" s="115" t="s">
        <v>132</v>
      </c>
      <c r="K145" s="301">
        <f t="shared" si="120"/>
        <v>0</v>
      </c>
      <c r="L145" s="302"/>
      <c r="M145" s="117">
        <f t="shared" si="142"/>
        <v>0.05</v>
      </c>
      <c r="N145" s="115">
        <f t="shared" ref="N145" si="147">K145*M145</f>
        <v>0</v>
      </c>
      <c r="O145" s="117"/>
      <c r="P145" s="58">
        <f t="shared" ref="P145" si="148">ROUNDUP(O145+N145,0)</f>
        <v>0</v>
      </c>
      <c r="Q145" s="119"/>
    </row>
    <row r="146" spans="1:17" s="71" customFormat="1" ht="72">
      <c r="A146" s="310" t="s">
        <v>23</v>
      </c>
      <c r="B146" s="311"/>
      <c r="C146" s="311"/>
      <c r="D146" s="311"/>
      <c r="E146" s="312"/>
      <c r="F146" s="103" t="s">
        <v>48</v>
      </c>
      <c r="G146" s="103" t="s">
        <v>24</v>
      </c>
      <c r="H146" s="313" t="s">
        <v>43</v>
      </c>
      <c r="I146" s="314"/>
      <c r="J146" s="104" t="s">
        <v>19</v>
      </c>
      <c r="K146" s="313" t="s">
        <v>49</v>
      </c>
      <c r="L146" s="314"/>
      <c r="M146" s="103" t="s">
        <v>25</v>
      </c>
      <c r="N146" s="105" t="s">
        <v>26</v>
      </c>
      <c r="O146" s="105" t="s">
        <v>27</v>
      </c>
      <c r="P146" s="105" t="s">
        <v>28</v>
      </c>
      <c r="Q146" s="105" t="s">
        <v>29</v>
      </c>
    </row>
    <row r="147" spans="1:17" s="63" customFormat="1" ht="36" hidden="1" customHeight="1">
      <c r="A147" s="112">
        <v>7</v>
      </c>
      <c r="B147" s="308" t="s">
        <v>138</v>
      </c>
      <c r="C147" s="309"/>
      <c r="D147" s="309"/>
      <c r="E147" s="309"/>
      <c r="F147" s="113" t="s">
        <v>135</v>
      </c>
      <c r="G147" s="113"/>
      <c r="H147" s="301" t="str">
        <f>$A$51</f>
        <v>BLACK</v>
      </c>
      <c r="I147" s="302"/>
      <c r="J147" s="115" t="s">
        <v>10</v>
      </c>
      <c r="K147" s="301">
        <f t="shared" si="108"/>
        <v>0</v>
      </c>
      <c r="L147" s="302"/>
      <c r="M147" s="116">
        <f>M134</f>
        <v>2.5000000000000001E-2</v>
      </c>
      <c r="N147" s="115">
        <f t="shared" si="109"/>
        <v>0</v>
      </c>
      <c r="O147" s="117"/>
      <c r="P147" s="58">
        <f t="shared" si="110"/>
        <v>0</v>
      </c>
      <c r="Q147" s="119"/>
    </row>
    <row r="148" spans="1:17" s="63" customFormat="1" ht="36" customHeight="1">
      <c r="A148" s="112">
        <v>7</v>
      </c>
      <c r="B148" s="308" t="s">
        <v>138</v>
      </c>
      <c r="C148" s="309"/>
      <c r="D148" s="309"/>
      <c r="E148" s="309"/>
      <c r="F148" s="113" t="s">
        <v>135</v>
      </c>
      <c r="G148" s="113"/>
      <c r="H148" s="301" t="str">
        <f>$A$53</f>
        <v>NAVY</v>
      </c>
      <c r="I148" s="302"/>
      <c r="J148" s="115" t="s">
        <v>10</v>
      </c>
      <c r="K148" s="301">
        <f t="shared" si="111"/>
        <v>6</v>
      </c>
      <c r="L148" s="302"/>
      <c r="M148" s="116">
        <f>M135</f>
        <v>2.5000000000000001E-2</v>
      </c>
      <c r="N148" s="115">
        <f t="shared" si="109"/>
        <v>0.15000000000000002</v>
      </c>
      <c r="O148" s="117"/>
      <c r="P148" s="58">
        <f t="shared" si="110"/>
        <v>1</v>
      </c>
      <c r="Q148" s="119"/>
    </row>
    <row r="149" spans="1:17" s="63" customFormat="1" ht="36" hidden="1" customHeight="1">
      <c r="A149" s="112">
        <v>7</v>
      </c>
      <c r="B149" s="298" t="s">
        <v>138</v>
      </c>
      <c r="C149" s="299"/>
      <c r="D149" s="299"/>
      <c r="E149" s="300"/>
      <c r="F149" s="113" t="s">
        <v>135</v>
      </c>
      <c r="G149" s="113"/>
      <c r="H149" s="301" t="str">
        <f>$A$55</f>
        <v>GOLDEN YELLOW</v>
      </c>
      <c r="I149" s="302"/>
      <c r="J149" s="115" t="s">
        <v>10</v>
      </c>
      <c r="K149" s="301">
        <f t="shared" si="118"/>
        <v>0</v>
      </c>
      <c r="L149" s="302"/>
      <c r="M149" s="116">
        <f>M136</f>
        <v>2.5000000000000001E-2</v>
      </c>
      <c r="N149" s="115">
        <f t="shared" si="109"/>
        <v>0</v>
      </c>
      <c r="O149" s="117"/>
      <c r="P149" s="58">
        <f t="shared" si="110"/>
        <v>0</v>
      </c>
      <c r="Q149" s="119"/>
    </row>
    <row r="150" spans="1:17" s="63" customFormat="1" ht="36" hidden="1" customHeight="1">
      <c r="A150" s="112">
        <v>7</v>
      </c>
      <c r="B150" s="298" t="s">
        <v>138</v>
      </c>
      <c r="C150" s="299"/>
      <c r="D150" s="299"/>
      <c r="E150" s="300"/>
      <c r="F150" s="113" t="s">
        <v>135</v>
      </c>
      <c r="G150" s="113"/>
      <c r="H150" s="301" t="str">
        <f>$D$35</f>
        <v>DEEP GREEN</v>
      </c>
      <c r="I150" s="302" t="str">
        <f t="shared" ref="I150:I152" si="149">$E$56</f>
        <v>GOLDEN YELLOW</v>
      </c>
      <c r="J150" s="115" t="s">
        <v>10</v>
      </c>
      <c r="K150" s="301">
        <f t="shared" si="120"/>
        <v>0</v>
      </c>
      <c r="L150" s="302"/>
      <c r="M150" s="116">
        <f>M137</f>
        <v>2.5000000000000001E-2</v>
      </c>
      <c r="N150" s="115">
        <f t="shared" ref="N150" si="150">K150*M150</f>
        <v>0</v>
      </c>
      <c r="O150" s="117"/>
      <c r="P150" s="58">
        <f t="shared" si="110"/>
        <v>0</v>
      </c>
      <c r="Q150" s="119"/>
    </row>
    <row r="151" spans="1:17" s="63" customFormat="1" ht="36" hidden="1" customHeight="1">
      <c r="A151" s="112">
        <v>7</v>
      </c>
      <c r="B151" s="298" t="s">
        <v>138</v>
      </c>
      <c r="C151" s="299"/>
      <c r="D151" s="299"/>
      <c r="E151" s="300"/>
      <c r="F151" s="113" t="s">
        <v>135</v>
      </c>
      <c r="G151" s="113"/>
      <c r="H151" s="301" t="str">
        <f>$D$40</f>
        <v>BERRY LILAC</v>
      </c>
      <c r="I151" s="302" t="str">
        <f t="shared" si="149"/>
        <v>GOLDEN YELLOW</v>
      </c>
      <c r="J151" s="115" t="s">
        <v>10</v>
      </c>
      <c r="K151" s="301">
        <f t="shared" si="120"/>
        <v>0</v>
      </c>
      <c r="L151" s="302"/>
      <c r="M151" s="116">
        <f>M138</f>
        <v>2.5000000000000001E-2</v>
      </c>
      <c r="N151" s="115">
        <f t="shared" ref="N151" si="151">K151*M151</f>
        <v>0</v>
      </c>
      <c r="O151" s="117"/>
      <c r="P151" s="58">
        <f t="shared" ref="P151" si="152">ROUNDUP(O151+N151,0)</f>
        <v>0</v>
      </c>
      <c r="Q151" s="119"/>
    </row>
    <row r="152" spans="1:17" s="63" customFormat="1" ht="36" hidden="1" customHeight="1">
      <c r="A152" s="112">
        <v>7</v>
      </c>
      <c r="B152" s="298" t="s">
        <v>138</v>
      </c>
      <c r="C152" s="299"/>
      <c r="D152" s="299"/>
      <c r="E152" s="300"/>
      <c r="F152" s="113" t="s">
        <v>135</v>
      </c>
      <c r="G152" s="113"/>
      <c r="H152" s="301" t="str">
        <f>$D$45</f>
        <v>DUSTY NAVY</v>
      </c>
      <c r="I152" s="302" t="str">
        <f t="shared" si="149"/>
        <v>GOLDEN YELLOW</v>
      </c>
      <c r="J152" s="115" t="s">
        <v>10</v>
      </c>
      <c r="K152" s="301">
        <f t="shared" si="120"/>
        <v>0</v>
      </c>
      <c r="L152" s="302"/>
      <c r="M152" s="116">
        <f>M138</f>
        <v>2.5000000000000001E-2</v>
      </c>
      <c r="N152" s="115">
        <f t="shared" ref="N152" si="153">K152*M152</f>
        <v>0</v>
      </c>
      <c r="O152" s="117"/>
      <c r="P152" s="58">
        <f t="shared" ref="P152" si="154">ROUNDUP(O152+N152,0)</f>
        <v>0</v>
      </c>
      <c r="Q152" s="119"/>
    </row>
    <row r="153" spans="1:17" s="63" customFormat="1" ht="36" hidden="1" customHeight="1">
      <c r="A153" s="112">
        <v>8</v>
      </c>
      <c r="B153" s="298" t="s">
        <v>139</v>
      </c>
      <c r="C153" s="299"/>
      <c r="D153" s="299"/>
      <c r="E153" s="300"/>
      <c r="F153" s="113" t="s">
        <v>39</v>
      </c>
      <c r="G153" s="113"/>
      <c r="H153" s="301" t="str">
        <f>$A$51</f>
        <v>BLACK</v>
      </c>
      <c r="I153" s="302"/>
      <c r="J153" s="115" t="s">
        <v>10</v>
      </c>
      <c r="K153" s="301">
        <f t="shared" si="108"/>
        <v>0</v>
      </c>
      <c r="L153" s="302"/>
      <c r="M153" s="115">
        <v>1</v>
      </c>
      <c r="N153" s="115">
        <f>K153*M153</f>
        <v>0</v>
      </c>
      <c r="O153" s="117"/>
      <c r="P153" s="58">
        <f t="shared" si="110"/>
        <v>0</v>
      </c>
      <c r="Q153" s="305" t="s">
        <v>199</v>
      </c>
    </row>
    <row r="154" spans="1:17" s="63" customFormat="1" ht="36" customHeight="1">
      <c r="A154" s="112">
        <v>8</v>
      </c>
      <c r="B154" s="308" t="s">
        <v>139</v>
      </c>
      <c r="C154" s="309"/>
      <c r="D154" s="309"/>
      <c r="E154" s="309"/>
      <c r="F154" s="113" t="s">
        <v>39</v>
      </c>
      <c r="G154" s="113"/>
      <c r="H154" s="301" t="str">
        <f>$A$53</f>
        <v>NAVY</v>
      </c>
      <c r="I154" s="302"/>
      <c r="J154" s="115" t="s">
        <v>10</v>
      </c>
      <c r="K154" s="301">
        <f t="shared" si="111"/>
        <v>6</v>
      </c>
      <c r="L154" s="302"/>
      <c r="M154" s="115">
        <v>1</v>
      </c>
      <c r="N154" s="115">
        <f t="shared" ref="N154:N161" si="155">K154*M154</f>
        <v>6</v>
      </c>
      <c r="O154" s="117"/>
      <c r="P154" s="58">
        <f t="shared" si="110"/>
        <v>6</v>
      </c>
      <c r="Q154" s="306"/>
    </row>
    <row r="155" spans="1:17" s="63" customFormat="1" ht="36" hidden="1" customHeight="1">
      <c r="A155" s="112">
        <v>8</v>
      </c>
      <c r="B155" s="308" t="s">
        <v>139</v>
      </c>
      <c r="C155" s="309"/>
      <c r="D155" s="309"/>
      <c r="E155" s="309"/>
      <c r="F155" s="113" t="s">
        <v>39</v>
      </c>
      <c r="G155" s="113"/>
      <c r="H155" s="301" t="str">
        <f>$A$55</f>
        <v>GOLDEN YELLOW</v>
      </c>
      <c r="I155" s="302"/>
      <c r="J155" s="115" t="s">
        <v>10</v>
      </c>
      <c r="K155" s="301">
        <f t="shared" si="118"/>
        <v>0</v>
      </c>
      <c r="L155" s="302"/>
      <c r="M155" s="115">
        <v>1</v>
      </c>
      <c r="N155" s="115">
        <f t="shared" si="155"/>
        <v>0</v>
      </c>
      <c r="O155" s="117"/>
      <c r="P155" s="58">
        <f t="shared" si="110"/>
        <v>0</v>
      </c>
      <c r="Q155" s="306"/>
    </row>
    <row r="156" spans="1:17" s="63" customFormat="1" ht="36" hidden="1" customHeight="1">
      <c r="A156" s="112">
        <v>8</v>
      </c>
      <c r="B156" s="308" t="s">
        <v>139</v>
      </c>
      <c r="C156" s="309"/>
      <c r="D156" s="309"/>
      <c r="E156" s="309"/>
      <c r="F156" s="113" t="s">
        <v>39</v>
      </c>
      <c r="G156" s="113"/>
      <c r="H156" s="301" t="str">
        <f>$D$35</f>
        <v>DEEP GREEN</v>
      </c>
      <c r="I156" s="302" t="str">
        <f t="shared" ref="I156:I158" si="156">$E$56</f>
        <v>GOLDEN YELLOW</v>
      </c>
      <c r="J156" s="115" t="s">
        <v>10</v>
      </c>
      <c r="K156" s="301">
        <f t="shared" si="120"/>
        <v>0</v>
      </c>
      <c r="L156" s="302"/>
      <c r="M156" s="115">
        <v>1</v>
      </c>
      <c r="N156" s="115">
        <f t="shared" ref="N156:N157" si="157">K156*M156</f>
        <v>0</v>
      </c>
      <c r="O156" s="117"/>
      <c r="P156" s="58">
        <f t="shared" si="110"/>
        <v>0</v>
      </c>
      <c r="Q156" s="306"/>
    </row>
    <row r="157" spans="1:17" s="63" customFormat="1" ht="36" hidden="1" customHeight="1">
      <c r="A157" s="112">
        <v>8</v>
      </c>
      <c r="B157" s="308" t="s">
        <v>139</v>
      </c>
      <c r="C157" s="309"/>
      <c r="D157" s="309"/>
      <c r="E157" s="309"/>
      <c r="F157" s="113" t="s">
        <v>39</v>
      </c>
      <c r="G157" s="113"/>
      <c r="H157" s="301" t="str">
        <f>$D$40</f>
        <v>BERRY LILAC</v>
      </c>
      <c r="I157" s="302" t="str">
        <f t="shared" si="156"/>
        <v>GOLDEN YELLOW</v>
      </c>
      <c r="J157" s="115" t="s">
        <v>10</v>
      </c>
      <c r="K157" s="301">
        <f t="shared" si="118"/>
        <v>0</v>
      </c>
      <c r="L157" s="302"/>
      <c r="M157" s="115">
        <v>1</v>
      </c>
      <c r="N157" s="115">
        <f t="shared" si="157"/>
        <v>0</v>
      </c>
      <c r="O157" s="117"/>
      <c r="P157" s="58">
        <f t="shared" ref="P157" si="158">ROUNDUP(O157+N157,0)</f>
        <v>0</v>
      </c>
      <c r="Q157" s="306"/>
    </row>
    <row r="158" spans="1:17" s="63" customFormat="1" ht="36" hidden="1" customHeight="1">
      <c r="A158" s="112">
        <v>8</v>
      </c>
      <c r="B158" s="308" t="s">
        <v>139</v>
      </c>
      <c r="C158" s="309"/>
      <c r="D158" s="309"/>
      <c r="E158" s="309"/>
      <c r="F158" s="113" t="s">
        <v>39</v>
      </c>
      <c r="G158" s="113"/>
      <c r="H158" s="301" t="str">
        <f>$D$45</f>
        <v>DUSTY NAVY</v>
      </c>
      <c r="I158" s="302" t="str">
        <f t="shared" si="156"/>
        <v>GOLDEN YELLOW</v>
      </c>
      <c r="J158" s="115" t="s">
        <v>10</v>
      </c>
      <c r="K158" s="301">
        <f t="shared" si="118"/>
        <v>0</v>
      </c>
      <c r="L158" s="302"/>
      <c r="M158" s="115">
        <v>1</v>
      </c>
      <c r="N158" s="115">
        <f t="shared" ref="N158" si="159">K158*M158</f>
        <v>0</v>
      </c>
      <c r="O158" s="117"/>
      <c r="P158" s="58">
        <f t="shared" ref="P158" si="160">ROUNDUP(O158+N158,0)</f>
        <v>0</v>
      </c>
      <c r="Q158" s="306"/>
    </row>
    <row r="159" spans="1:17" s="63" customFormat="1" ht="36" hidden="1" customHeight="1">
      <c r="A159" s="112">
        <v>9</v>
      </c>
      <c r="B159" s="308" t="s">
        <v>140</v>
      </c>
      <c r="C159" s="309"/>
      <c r="D159" s="309"/>
      <c r="E159" s="309"/>
      <c r="F159" s="113" t="s">
        <v>135</v>
      </c>
      <c r="G159" s="113"/>
      <c r="H159" s="301" t="str">
        <f>$A$51</f>
        <v>BLACK</v>
      </c>
      <c r="I159" s="302"/>
      <c r="J159" s="115" t="s">
        <v>10</v>
      </c>
      <c r="K159" s="301">
        <f t="shared" si="108"/>
        <v>0</v>
      </c>
      <c r="L159" s="302"/>
      <c r="M159" s="115">
        <v>1</v>
      </c>
      <c r="N159" s="115">
        <f t="shared" si="155"/>
        <v>0</v>
      </c>
      <c r="O159" s="117"/>
      <c r="P159" s="58">
        <f t="shared" si="110"/>
        <v>0</v>
      </c>
      <c r="Q159" s="306"/>
    </row>
    <row r="160" spans="1:17" s="63" customFormat="1" ht="36" customHeight="1">
      <c r="A160" s="112">
        <v>9</v>
      </c>
      <c r="B160" s="298" t="s">
        <v>140</v>
      </c>
      <c r="C160" s="299"/>
      <c r="D160" s="299"/>
      <c r="E160" s="300"/>
      <c r="F160" s="113" t="s">
        <v>135</v>
      </c>
      <c r="G160" s="113"/>
      <c r="H160" s="301" t="str">
        <f>$A$53</f>
        <v>NAVY</v>
      </c>
      <c r="I160" s="302"/>
      <c r="J160" s="115" t="s">
        <v>10</v>
      </c>
      <c r="K160" s="301">
        <f t="shared" si="111"/>
        <v>6</v>
      </c>
      <c r="L160" s="302"/>
      <c r="M160" s="115">
        <v>1</v>
      </c>
      <c r="N160" s="115">
        <f t="shared" si="155"/>
        <v>6</v>
      </c>
      <c r="O160" s="117"/>
      <c r="P160" s="58">
        <f t="shared" si="110"/>
        <v>6</v>
      </c>
      <c r="Q160" s="306"/>
    </row>
    <row r="161" spans="1:17" s="63" customFormat="1" ht="36" hidden="1" customHeight="1">
      <c r="A161" s="112">
        <v>9</v>
      </c>
      <c r="B161" s="298" t="s">
        <v>140</v>
      </c>
      <c r="C161" s="299"/>
      <c r="D161" s="299"/>
      <c r="E161" s="300"/>
      <c r="F161" s="113" t="s">
        <v>135</v>
      </c>
      <c r="G161" s="113"/>
      <c r="H161" s="301" t="str">
        <f>$A$55</f>
        <v>GOLDEN YELLOW</v>
      </c>
      <c r="I161" s="302"/>
      <c r="J161" s="115" t="s">
        <v>10</v>
      </c>
      <c r="K161" s="301">
        <f t="shared" si="118"/>
        <v>0</v>
      </c>
      <c r="L161" s="302"/>
      <c r="M161" s="115">
        <v>1</v>
      </c>
      <c r="N161" s="115">
        <f t="shared" si="155"/>
        <v>0</v>
      </c>
      <c r="O161" s="117"/>
      <c r="P161" s="58">
        <f t="shared" si="110"/>
        <v>0</v>
      </c>
      <c r="Q161" s="306"/>
    </row>
    <row r="162" spans="1:17" s="63" customFormat="1" ht="36" hidden="1" customHeight="1">
      <c r="A162" s="112">
        <v>9</v>
      </c>
      <c r="B162" s="298" t="s">
        <v>140</v>
      </c>
      <c r="C162" s="299"/>
      <c r="D162" s="299"/>
      <c r="E162" s="300"/>
      <c r="F162" s="113" t="s">
        <v>135</v>
      </c>
      <c r="G162" s="113"/>
      <c r="H162" s="301" t="str">
        <f>$D$35</f>
        <v>DEEP GREEN</v>
      </c>
      <c r="I162" s="302" t="str">
        <f t="shared" ref="I162:I164" si="161">$E$56</f>
        <v>GOLDEN YELLOW</v>
      </c>
      <c r="J162" s="115" t="s">
        <v>10</v>
      </c>
      <c r="K162" s="301">
        <f t="shared" si="120"/>
        <v>0</v>
      </c>
      <c r="L162" s="302"/>
      <c r="M162" s="115">
        <v>1</v>
      </c>
      <c r="N162" s="115">
        <f t="shared" ref="N162" si="162">K162*M162</f>
        <v>0</v>
      </c>
      <c r="O162" s="117"/>
      <c r="P162" s="58">
        <f>ROUNDUP(O162+N162,0)</f>
        <v>0</v>
      </c>
      <c r="Q162" s="306"/>
    </row>
    <row r="163" spans="1:17" s="63" customFormat="1" ht="36" hidden="1" customHeight="1">
      <c r="A163" s="112">
        <v>9</v>
      </c>
      <c r="B163" s="298" t="s">
        <v>140</v>
      </c>
      <c r="C163" s="299"/>
      <c r="D163" s="299"/>
      <c r="E163" s="300"/>
      <c r="F163" s="113" t="s">
        <v>135</v>
      </c>
      <c r="G163" s="113"/>
      <c r="H163" s="301" t="str">
        <f>$D$40</f>
        <v>BERRY LILAC</v>
      </c>
      <c r="I163" s="302" t="str">
        <f t="shared" si="161"/>
        <v>GOLDEN YELLOW</v>
      </c>
      <c r="J163" s="115" t="s">
        <v>10</v>
      </c>
      <c r="K163" s="301">
        <f t="shared" si="120"/>
        <v>0</v>
      </c>
      <c r="L163" s="302"/>
      <c r="M163" s="115">
        <v>1</v>
      </c>
      <c r="N163" s="115">
        <f t="shared" ref="N163" si="163">K163*M163</f>
        <v>0</v>
      </c>
      <c r="O163" s="117"/>
      <c r="P163" s="58">
        <f>ROUNDUP(O163+N163,0)</f>
        <v>0</v>
      </c>
      <c r="Q163" s="306"/>
    </row>
    <row r="164" spans="1:17" s="63" customFormat="1" ht="36" hidden="1" customHeight="1">
      <c r="A164" s="112">
        <v>9</v>
      </c>
      <c r="B164" s="298" t="s">
        <v>140</v>
      </c>
      <c r="C164" s="299"/>
      <c r="D164" s="299"/>
      <c r="E164" s="300"/>
      <c r="F164" s="113" t="s">
        <v>135</v>
      </c>
      <c r="G164" s="113"/>
      <c r="H164" s="301" t="str">
        <f>$D$45</f>
        <v>DUSTY NAVY</v>
      </c>
      <c r="I164" s="302" t="str">
        <f t="shared" si="161"/>
        <v>GOLDEN YELLOW</v>
      </c>
      <c r="J164" s="115" t="s">
        <v>10</v>
      </c>
      <c r="K164" s="301">
        <f t="shared" si="120"/>
        <v>0</v>
      </c>
      <c r="L164" s="302"/>
      <c r="M164" s="115">
        <v>1</v>
      </c>
      <c r="N164" s="115">
        <f t="shared" ref="N164" si="164">K164*M164</f>
        <v>0</v>
      </c>
      <c r="O164" s="117"/>
      <c r="P164" s="58">
        <f>ROUNDUP(O164+N164,0)</f>
        <v>0</v>
      </c>
      <c r="Q164" s="307"/>
    </row>
    <row r="165" spans="1:17" s="63" customFormat="1" ht="36" customHeight="1">
      <c r="A165" s="112">
        <v>10</v>
      </c>
      <c r="B165" s="298" t="s">
        <v>168</v>
      </c>
      <c r="C165" s="299"/>
      <c r="D165" s="299"/>
      <c r="E165" s="300"/>
      <c r="F165" s="113" t="s">
        <v>200</v>
      </c>
      <c r="G165" s="113"/>
      <c r="H165" s="301" t="s">
        <v>170</v>
      </c>
      <c r="I165" s="302">
        <v>42</v>
      </c>
      <c r="J165" s="115" t="s">
        <v>31</v>
      </c>
      <c r="K165" s="301"/>
      <c r="L165" s="302"/>
      <c r="M165" s="116">
        <f>$M$134*2</f>
        <v>0.05</v>
      </c>
      <c r="N165" s="115">
        <f>K165*M165</f>
        <v>0</v>
      </c>
      <c r="O165" s="117"/>
      <c r="P165" s="58">
        <f t="shared" ref="P165:P169" si="165">ROUNDUP(O165+N165,0)</f>
        <v>0</v>
      </c>
      <c r="Q165" s="119"/>
    </row>
    <row r="166" spans="1:17" s="63" customFormat="1" ht="36" customHeight="1">
      <c r="A166" s="112">
        <v>10</v>
      </c>
      <c r="B166" s="298" t="s">
        <v>168</v>
      </c>
      <c r="C166" s="299"/>
      <c r="D166" s="299"/>
      <c r="E166" s="300"/>
      <c r="F166" s="113" t="s">
        <v>201</v>
      </c>
      <c r="G166" s="113"/>
      <c r="H166" s="301" t="s">
        <v>171</v>
      </c>
      <c r="I166" s="302" t="s">
        <v>170</v>
      </c>
      <c r="J166" s="115" t="s">
        <v>31</v>
      </c>
      <c r="K166" s="301"/>
      <c r="L166" s="302"/>
      <c r="M166" s="116">
        <f t="shared" ref="M166:M169" si="166">$M$134*2</f>
        <v>0.05</v>
      </c>
      <c r="N166" s="115">
        <f t="shared" ref="N166:N167" si="167">K166*M166</f>
        <v>0</v>
      </c>
      <c r="O166" s="117"/>
      <c r="P166" s="58">
        <f t="shared" ref="P166:P167" si="168">ROUNDUP(O166+N166,0)</f>
        <v>0</v>
      </c>
      <c r="Q166" s="119"/>
    </row>
    <row r="167" spans="1:17" s="63" customFormat="1" ht="36" customHeight="1">
      <c r="A167" s="112">
        <v>10</v>
      </c>
      <c r="B167" s="298" t="s">
        <v>168</v>
      </c>
      <c r="C167" s="299"/>
      <c r="D167" s="299"/>
      <c r="E167" s="300"/>
      <c r="F167" s="113" t="s">
        <v>202</v>
      </c>
      <c r="G167" s="113"/>
      <c r="H167" s="301" t="s">
        <v>203</v>
      </c>
      <c r="I167" s="302" t="s">
        <v>171</v>
      </c>
      <c r="J167" s="115" t="s">
        <v>31</v>
      </c>
      <c r="K167" s="301"/>
      <c r="L167" s="302"/>
      <c r="M167" s="116">
        <f t="shared" si="166"/>
        <v>0.05</v>
      </c>
      <c r="N167" s="115">
        <f t="shared" si="167"/>
        <v>0</v>
      </c>
      <c r="O167" s="117"/>
      <c r="P167" s="58">
        <f t="shared" si="168"/>
        <v>0</v>
      </c>
      <c r="Q167" s="119"/>
    </row>
    <row r="168" spans="1:17" s="63" customFormat="1" ht="36" customHeight="1">
      <c r="A168" s="112">
        <v>10</v>
      </c>
      <c r="B168" s="298" t="s">
        <v>168</v>
      </c>
      <c r="C168" s="299"/>
      <c r="D168" s="299"/>
      <c r="E168" s="300"/>
      <c r="F168" s="113" t="s">
        <v>204</v>
      </c>
      <c r="G168" s="113"/>
      <c r="H168" s="301">
        <v>41</v>
      </c>
      <c r="I168" s="302" t="s">
        <v>171</v>
      </c>
      <c r="J168" s="115" t="s">
        <v>31</v>
      </c>
      <c r="K168" s="301"/>
      <c r="L168" s="302"/>
      <c r="M168" s="116">
        <f t="shared" si="166"/>
        <v>0.05</v>
      </c>
      <c r="N168" s="115">
        <f t="shared" ref="N168:N169" si="169">K168*M168</f>
        <v>0</v>
      </c>
      <c r="O168" s="117"/>
      <c r="P168" s="58">
        <f t="shared" si="165"/>
        <v>0</v>
      </c>
      <c r="Q168" s="119"/>
    </row>
    <row r="169" spans="1:17" s="63" customFormat="1" ht="36" customHeight="1">
      <c r="A169" s="112">
        <v>10</v>
      </c>
      <c r="B169" s="298" t="s">
        <v>168</v>
      </c>
      <c r="C169" s="299"/>
      <c r="D169" s="299"/>
      <c r="E169" s="300"/>
      <c r="F169" s="113" t="s">
        <v>39</v>
      </c>
      <c r="G169" s="113"/>
      <c r="H169" s="301">
        <v>42</v>
      </c>
      <c r="I169" s="302" t="s">
        <v>171</v>
      </c>
      <c r="J169" s="115" t="s">
        <v>31</v>
      </c>
      <c r="K169" s="301"/>
      <c r="L169" s="302"/>
      <c r="M169" s="116">
        <f t="shared" si="166"/>
        <v>0.05</v>
      </c>
      <c r="N169" s="115">
        <f t="shared" si="169"/>
        <v>0</v>
      </c>
      <c r="O169" s="117"/>
      <c r="P169" s="58">
        <f t="shared" si="165"/>
        <v>0</v>
      </c>
      <c r="Q169" s="119"/>
    </row>
    <row r="170" spans="1:17" s="14" customFormat="1" ht="32.4">
      <c r="B170" s="106" t="s">
        <v>68</v>
      </c>
      <c r="C170" s="107"/>
      <c r="D170" s="108"/>
      <c r="E170" s="108"/>
      <c r="F170" s="108"/>
      <c r="G170" s="109"/>
      <c r="H170" s="108"/>
      <c r="I170" s="108"/>
      <c r="J170" s="303" t="s">
        <v>32</v>
      </c>
      <c r="K170" s="303"/>
      <c r="L170" s="303"/>
      <c r="M170" s="303"/>
      <c r="N170" s="303"/>
      <c r="O170" s="62"/>
      <c r="P170" s="62"/>
      <c r="Q170" s="63"/>
    </row>
    <row r="171" spans="1:17" s="120" customFormat="1" ht="34.5" customHeight="1">
      <c r="A171" s="120">
        <v>1</v>
      </c>
      <c r="B171" s="121" t="s">
        <v>120</v>
      </c>
      <c r="C171" s="17" t="s">
        <v>318</v>
      </c>
      <c r="D171" s="14"/>
      <c r="E171" s="14"/>
      <c r="F171" s="14"/>
      <c r="G171" s="64"/>
      <c r="H171" s="64"/>
      <c r="I171" s="64"/>
      <c r="J171" s="64"/>
      <c r="K171" s="18"/>
      <c r="L171" s="18"/>
      <c r="M171" s="64"/>
      <c r="N171" s="64"/>
      <c r="O171" s="64"/>
      <c r="P171" s="64"/>
      <c r="Q171" s="64"/>
    </row>
    <row r="172" spans="1:17" s="14" customFormat="1" ht="34.5" hidden="1" customHeight="1">
      <c r="A172" s="120"/>
      <c r="B172" s="345" t="s">
        <v>50</v>
      </c>
      <c r="C172" s="346"/>
      <c r="D172" s="346"/>
      <c r="E172" s="346"/>
      <c r="F172" s="346"/>
      <c r="G172" s="346"/>
      <c r="H172" s="346"/>
      <c r="I172" s="346"/>
      <c r="J172" s="346"/>
      <c r="K172" s="18"/>
      <c r="L172" s="18"/>
      <c r="M172" s="64"/>
      <c r="N172" s="64"/>
      <c r="O172" s="64"/>
      <c r="P172" s="64"/>
      <c r="Q172" s="64"/>
    </row>
    <row r="173" spans="1:17" s="14" customFormat="1" ht="81.75" hidden="1" customHeight="1">
      <c r="A173" s="120"/>
      <c r="B173" s="122" t="s">
        <v>43</v>
      </c>
      <c r="C173" s="222" t="s">
        <v>141</v>
      </c>
      <c r="D173" s="122" t="s">
        <v>142</v>
      </c>
      <c r="E173" s="122" t="s">
        <v>143</v>
      </c>
      <c r="F173" s="353" t="s">
        <v>54</v>
      </c>
      <c r="G173" s="353"/>
      <c r="H173" s="353"/>
      <c r="I173" s="353"/>
      <c r="J173" s="353"/>
      <c r="K173" s="64"/>
      <c r="L173" s="64"/>
      <c r="M173" s="64"/>
      <c r="N173" s="64"/>
      <c r="O173" s="64"/>
      <c r="P173" s="64"/>
      <c r="Q173" s="64"/>
    </row>
    <row r="174" spans="1:17" s="14" customFormat="1" ht="85.5" hidden="1" customHeight="1">
      <c r="A174" s="120"/>
      <c r="B174" s="129" t="str">
        <f>$A$51</f>
        <v>BLACK</v>
      </c>
      <c r="C174" s="354" t="s">
        <v>317</v>
      </c>
      <c r="D174" s="354"/>
      <c r="E174" s="357" t="s">
        <v>209</v>
      </c>
      <c r="F174" s="352" t="s">
        <v>227</v>
      </c>
      <c r="G174" s="352"/>
      <c r="H174" s="352"/>
      <c r="I174" s="352"/>
      <c r="J174" s="352"/>
      <c r="K174" s="64"/>
      <c r="L174" s="64"/>
      <c r="M174" s="64"/>
      <c r="N174" s="64"/>
      <c r="O174" s="64"/>
    </row>
    <row r="175" spans="1:17" s="14" customFormat="1" ht="139.5" hidden="1" customHeight="1">
      <c r="A175" s="120"/>
      <c r="B175" s="129" t="str">
        <f>$A$53</f>
        <v>NAVY</v>
      </c>
      <c r="C175" s="355"/>
      <c r="D175" s="355"/>
      <c r="E175" s="358"/>
      <c r="F175" s="352" t="s">
        <v>301</v>
      </c>
      <c r="G175" s="352"/>
      <c r="H175" s="352"/>
      <c r="I175" s="352"/>
      <c r="J175" s="352"/>
      <c r="K175" s="64"/>
      <c r="L175" s="64"/>
      <c r="M175" s="64"/>
      <c r="N175" s="64"/>
      <c r="O175" s="64"/>
    </row>
    <row r="176" spans="1:17" s="14" customFormat="1" ht="85.5" hidden="1" customHeight="1">
      <c r="A176" s="120"/>
      <c r="B176" s="129" t="str">
        <f>$A$55</f>
        <v>GOLDEN YELLOW</v>
      </c>
      <c r="C176" s="355"/>
      <c r="D176" s="355"/>
      <c r="E176" s="358"/>
      <c r="F176" s="352" t="s">
        <v>301</v>
      </c>
      <c r="G176" s="352"/>
      <c r="H176" s="352"/>
      <c r="I176" s="352"/>
      <c r="J176" s="352"/>
      <c r="K176" s="64"/>
      <c r="L176" s="64"/>
      <c r="M176" s="64"/>
      <c r="N176" s="64"/>
      <c r="O176" s="64"/>
    </row>
    <row r="177" spans="1:17" s="14" customFormat="1" ht="104.25" hidden="1" customHeight="1">
      <c r="A177" s="120"/>
      <c r="B177" s="123" t="str">
        <f t="shared" ref="B177" si="170">$D$33</f>
        <v>DEEP GREEN</v>
      </c>
      <c r="C177" s="355"/>
      <c r="D177" s="355"/>
      <c r="E177" s="358"/>
      <c r="F177" s="352" t="s">
        <v>301</v>
      </c>
      <c r="G177" s="352"/>
      <c r="H177" s="352"/>
      <c r="I177" s="352"/>
      <c r="J177" s="352"/>
      <c r="K177" s="64"/>
      <c r="L177" s="64"/>
      <c r="M177" s="64"/>
      <c r="N177" s="64"/>
      <c r="O177" s="64"/>
    </row>
    <row r="178" spans="1:17" s="14" customFormat="1" ht="104.25" hidden="1" customHeight="1">
      <c r="A178" s="120"/>
      <c r="B178" s="123" t="str">
        <f>$D$40</f>
        <v>BERRY LILAC</v>
      </c>
      <c r="C178" s="355"/>
      <c r="D178" s="355"/>
      <c r="E178" s="358"/>
      <c r="F178" s="352" t="s">
        <v>301</v>
      </c>
      <c r="G178" s="352"/>
      <c r="H178" s="352"/>
      <c r="I178" s="352"/>
      <c r="J178" s="352"/>
      <c r="K178" s="64"/>
      <c r="L178" s="64"/>
      <c r="M178" s="64"/>
      <c r="N178" s="64"/>
      <c r="O178" s="64"/>
    </row>
    <row r="179" spans="1:17" s="14" customFormat="1" ht="104.25" hidden="1" customHeight="1">
      <c r="A179" s="120"/>
      <c r="B179" s="123" t="str">
        <f>$D$45</f>
        <v>DUSTY NAVY</v>
      </c>
      <c r="C179" s="356"/>
      <c r="D179" s="356"/>
      <c r="E179" s="359"/>
      <c r="F179" s="352" t="s">
        <v>301</v>
      </c>
      <c r="G179" s="352"/>
      <c r="H179" s="352"/>
      <c r="I179" s="352"/>
      <c r="J179" s="352"/>
      <c r="K179" s="64"/>
      <c r="L179" s="64"/>
      <c r="M179" s="64"/>
      <c r="N179" s="64"/>
      <c r="O179" s="64"/>
    </row>
    <row r="180" spans="1:17" s="14" customFormat="1" ht="32.4" hidden="1">
      <c r="A180" s="120"/>
      <c r="B180" s="378" t="s">
        <v>55</v>
      </c>
      <c r="C180" s="379"/>
      <c r="D180" s="380"/>
      <c r="E180" s="380"/>
      <c r="F180" s="380"/>
      <c r="G180" s="380"/>
      <c r="H180" s="380"/>
      <c r="I180" s="381"/>
      <c r="J180" s="64"/>
      <c r="K180" s="64"/>
      <c r="L180" s="64"/>
    </row>
    <row r="181" spans="1:17" s="14" customFormat="1" ht="34.5" hidden="1" customHeight="1">
      <c r="A181" s="120"/>
      <c r="B181" s="298"/>
      <c r="C181" s="300"/>
      <c r="D181" s="124" t="s">
        <v>58</v>
      </c>
      <c r="E181" s="124" t="s">
        <v>71</v>
      </c>
      <c r="F181" s="124" t="s">
        <v>62</v>
      </c>
      <c r="G181" s="124" t="s">
        <v>10</v>
      </c>
      <c r="H181" s="124" t="s">
        <v>59</v>
      </c>
      <c r="I181" s="124" t="s">
        <v>60</v>
      </c>
      <c r="J181" s="124" t="s">
        <v>61</v>
      </c>
    </row>
    <row r="182" spans="1:17" s="14" customFormat="1" ht="155.55000000000001" hidden="1" customHeight="1">
      <c r="A182" s="120"/>
      <c r="B182" s="347" t="s">
        <v>157</v>
      </c>
      <c r="C182" s="348"/>
      <c r="D182" s="349" t="s">
        <v>158</v>
      </c>
      <c r="E182" s="350"/>
      <c r="F182" s="350"/>
      <c r="G182" s="350"/>
      <c r="H182" s="350"/>
      <c r="I182" s="350"/>
      <c r="J182" s="351"/>
    </row>
    <row r="183" spans="1:17" s="14" customFormat="1" ht="155.55000000000001" hidden="1" customHeight="1">
      <c r="A183" s="120"/>
      <c r="B183" s="347" t="s">
        <v>159</v>
      </c>
      <c r="C183" s="348"/>
      <c r="D183" s="349">
        <v>1</v>
      </c>
      <c r="E183" s="350"/>
      <c r="F183" s="350"/>
      <c r="G183" s="350"/>
      <c r="H183" s="350"/>
      <c r="I183" s="350"/>
      <c r="J183" s="351"/>
    </row>
    <row r="184" spans="1:17" s="14" customFormat="1" ht="34.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64"/>
      <c r="K184" s="64"/>
      <c r="L184" s="64"/>
      <c r="M184" s="64"/>
      <c r="N184" s="64"/>
      <c r="O184" s="64"/>
      <c r="P184" s="64"/>
      <c r="Q184" s="64"/>
    </row>
    <row r="185" spans="1:17" s="120" customFormat="1" ht="32.549999999999997" customHeight="1">
      <c r="A185" s="15">
        <v>2</v>
      </c>
      <c r="B185" s="121" t="s">
        <v>121</v>
      </c>
      <c r="C185" s="17" t="s">
        <v>328</v>
      </c>
      <c r="D185" s="17"/>
      <c r="E185" s="17"/>
      <c r="F185" s="17"/>
      <c r="G185" s="14"/>
      <c r="H185" s="14"/>
      <c r="I185" s="64"/>
      <c r="J185" s="64"/>
      <c r="K185" s="18"/>
      <c r="L185" s="18"/>
      <c r="M185" s="64"/>
      <c r="N185" s="64"/>
      <c r="O185" s="64"/>
      <c r="P185" s="64"/>
      <c r="Q185" s="64"/>
    </row>
    <row r="186" spans="1:17" s="14" customFormat="1" ht="34.5" customHeight="1">
      <c r="A186" s="120"/>
      <c r="B186" s="345" t="s">
        <v>50</v>
      </c>
      <c r="C186" s="346"/>
      <c r="D186" s="346"/>
      <c r="E186" s="346"/>
      <c r="F186" s="346"/>
      <c r="G186" s="346"/>
      <c r="H186" s="346"/>
      <c r="I186" s="346"/>
      <c r="J186" s="346"/>
      <c r="K186" s="18"/>
      <c r="L186" s="18"/>
      <c r="M186" s="64"/>
      <c r="N186" s="64"/>
      <c r="O186" s="64"/>
      <c r="P186" s="64"/>
      <c r="Q186" s="64"/>
    </row>
    <row r="187" spans="1:17" s="14" customFormat="1" ht="81.75" customHeight="1">
      <c r="A187" s="120"/>
      <c r="B187" s="122" t="s">
        <v>43</v>
      </c>
      <c r="C187" s="222" t="s">
        <v>141</v>
      </c>
      <c r="D187" s="122" t="s">
        <v>142</v>
      </c>
      <c r="E187" s="122" t="s">
        <v>143</v>
      </c>
      <c r="F187" s="353" t="s">
        <v>54</v>
      </c>
      <c r="G187" s="353"/>
      <c r="H187" s="353"/>
      <c r="I187" s="353"/>
      <c r="J187" s="353"/>
      <c r="K187" s="64"/>
      <c r="L187" s="64"/>
      <c r="M187" s="64"/>
      <c r="N187" s="64"/>
      <c r="O187" s="64"/>
      <c r="P187" s="64"/>
      <c r="Q187" s="64"/>
    </row>
    <row r="188" spans="1:17" s="14" customFormat="1" ht="85.5" hidden="1" customHeight="1">
      <c r="A188" s="120"/>
      <c r="B188" s="129" t="str">
        <f>$A$51</f>
        <v>BLACK</v>
      </c>
      <c r="C188" s="354" t="s">
        <v>317</v>
      </c>
      <c r="D188" s="354"/>
      <c r="E188" s="357" t="s">
        <v>209</v>
      </c>
      <c r="F188" s="352" t="s">
        <v>227</v>
      </c>
      <c r="G188" s="352"/>
      <c r="H188" s="352"/>
      <c r="I188" s="352"/>
      <c r="J188" s="352"/>
      <c r="K188" s="64"/>
      <c r="L188" s="64"/>
      <c r="M188" s="64"/>
      <c r="N188" s="64"/>
      <c r="O188" s="64"/>
    </row>
    <row r="189" spans="1:17" s="14" customFormat="1" ht="139.5" customHeight="1">
      <c r="A189" s="120"/>
      <c r="B189" s="129" t="str">
        <f>$A$53</f>
        <v>NAVY</v>
      </c>
      <c r="C189" s="355"/>
      <c r="D189" s="355"/>
      <c r="E189" s="358"/>
      <c r="F189" s="352" t="s">
        <v>301</v>
      </c>
      <c r="G189" s="352"/>
      <c r="H189" s="352"/>
      <c r="I189" s="352"/>
      <c r="J189" s="352"/>
      <c r="K189" s="64"/>
      <c r="L189" s="64"/>
      <c r="M189" s="64"/>
      <c r="N189" s="64"/>
      <c r="O189" s="64"/>
    </row>
    <row r="190" spans="1:17" s="14" customFormat="1" ht="85.5" hidden="1" customHeight="1">
      <c r="A190" s="120"/>
      <c r="B190" s="129" t="str">
        <f>$A$55</f>
        <v>GOLDEN YELLOW</v>
      </c>
      <c r="C190" s="355"/>
      <c r="D190" s="355"/>
      <c r="E190" s="358"/>
      <c r="F190" s="352" t="s">
        <v>301</v>
      </c>
      <c r="G190" s="352"/>
      <c r="H190" s="352"/>
      <c r="I190" s="352"/>
      <c r="J190" s="352"/>
      <c r="K190" s="64"/>
      <c r="L190" s="64"/>
      <c r="M190" s="64"/>
      <c r="N190" s="64"/>
      <c r="O190" s="64"/>
    </row>
    <row r="191" spans="1:17" s="14" customFormat="1" ht="104.25" hidden="1" customHeight="1">
      <c r="A191" s="120"/>
      <c r="B191" s="123" t="str">
        <f t="shared" ref="B191" si="171">$D$33</f>
        <v>DEEP GREEN</v>
      </c>
      <c r="C191" s="355"/>
      <c r="D191" s="355"/>
      <c r="E191" s="358"/>
      <c r="F191" s="352" t="s">
        <v>301</v>
      </c>
      <c r="G191" s="352"/>
      <c r="H191" s="352"/>
      <c r="I191" s="352"/>
      <c r="J191" s="352"/>
      <c r="K191" s="64"/>
      <c r="L191" s="64"/>
      <c r="M191" s="64"/>
      <c r="N191" s="64"/>
      <c r="O191" s="64"/>
    </row>
    <row r="192" spans="1:17" s="14" customFormat="1" ht="104.25" hidden="1" customHeight="1">
      <c r="A192" s="120"/>
      <c r="B192" s="123" t="str">
        <f>$D$40</f>
        <v>BERRY LILAC</v>
      </c>
      <c r="C192" s="355"/>
      <c r="D192" s="355"/>
      <c r="E192" s="358"/>
      <c r="F192" s="352" t="s">
        <v>301</v>
      </c>
      <c r="G192" s="352"/>
      <c r="H192" s="352"/>
      <c r="I192" s="352"/>
      <c r="J192" s="352"/>
      <c r="K192" s="64"/>
      <c r="L192" s="64"/>
      <c r="M192" s="64"/>
      <c r="N192" s="64"/>
      <c r="O192" s="64"/>
    </row>
    <row r="193" spans="1:17" s="14" customFormat="1" ht="104.25" hidden="1" customHeight="1">
      <c r="A193" s="120"/>
      <c r="B193" s="123" t="str">
        <f>$D$45</f>
        <v>DUSTY NAVY</v>
      </c>
      <c r="C193" s="356"/>
      <c r="D193" s="356"/>
      <c r="E193" s="359"/>
      <c r="F193" s="352" t="s">
        <v>301</v>
      </c>
      <c r="G193" s="352"/>
      <c r="H193" s="352"/>
      <c r="I193" s="352"/>
      <c r="J193" s="352"/>
      <c r="K193" s="64"/>
      <c r="L193" s="64"/>
      <c r="M193" s="64"/>
      <c r="N193" s="64"/>
      <c r="O193" s="64"/>
    </row>
    <row r="194" spans="1:17" s="14" customFormat="1" ht="32.4">
      <c r="A194" s="120"/>
      <c r="B194" s="378" t="s">
        <v>55</v>
      </c>
      <c r="C194" s="379"/>
      <c r="D194" s="380"/>
      <c r="E194" s="380"/>
      <c r="F194" s="380"/>
      <c r="G194" s="380"/>
      <c r="H194" s="380"/>
      <c r="I194" s="381"/>
      <c r="J194" s="64"/>
      <c r="K194" s="64"/>
      <c r="L194" s="64"/>
    </row>
    <row r="195" spans="1:17" s="14" customFormat="1" ht="34.5" customHeight="1">
      <c r="A195" s="120"/>
      <c r="B195" s="298"/>
      <c r="C195" s="300"/>
      <c r="D195" s="124" t="s">
        <v>58</v>
      </c>
      <c r="E195" s="124" t="s">
        <v>71</v>
      </c>
      <c r="F195" s="124" t="s">
        <v>62</v>
      </c>
      <c r="G195" s="124" t="s">
        <v>10</v>
      </c>
      <c r="H195" s="124" t="s">
        <v>59</v>
      </c>
      <c r="I195" s="124" t="s">
        <v>60</v>
      </c>
      <c r="J195" s="124" t="s">
        <v>61</v>
      </c>
    </row>
    <row r="196" spans="1:17" s="14" customFormat="1" ht="155.55000000000001" customHeight="1">
      <c r="A196" s="120"/>
      <c r="B196" s="347" t="s">
        <v>319</v>
      </c>
      <c r="C196" s="348"/>
      <c r="D196" s="382">
        <v>1.25</v>
      </c>
      <c r="E196" s="383"/>
      <c r="F196" s="383"/>
      <c r="G196" s="383"/>
      <c r="H196" s="383"/>
      <c r="I196" s="383"/>
      <c r="J196" s="384"/>
    </row>
    <row r="197" spans="1:17" s="14" customFormat="1" ht="155.55000000000001" customHeight="1">
      <c r="A197" s="120"/>
      <c r="B197" s="347" t="s">
        <v>159</v>
      </c>
      <c r="C197" s="348"/>
      <c r="D197" s="382">
        <v>1</v>
      </c>
      <c r="E197" s="383"/>
      <c r="F197" s="383"/>
      <c r="G197" s="383"/>
      <c r="H197" s="383"/>
      <c r="I197" s="383"/>
      <c r="J197" s="384"/>
    </row>
    <row r="198" spans="1:17" s="14" customFormat="1" ht="32.4">
      <c r="A198" s="120"/>
      <c r="B198" s="120"/>
      <c r="C198" s="120"/>
      <c r="D198" s="120"/>
      <c r="E198" s="120"/>
      <c r="F198" s="120"/>
      <c r="G198" s="120"/>
      <c r="H198" s="120"/>
      <c r="I198" s="120"/>
      <c r="J198" s="64"/>
      <c r="K198" s="64"/>
      <c r="L198" s="64"/>
      <c r="M198" s="64"/>
      <c r="N198" s="64"/>
      <c r="O198" s="64"/>
      <c r="P198" s="64"/>
      <c r="Q198" s="64"/>
    </row>
    <row r="199" spans="1:17" s="120" customFormat="1" ht="32.4">
      <c r="A199" s="15">
        <v>3</v>
      </c>
      <c r="B199" s="121" t="s">
        <v>122</v>
      </c>
      <c r="C199" s="17" t="s">
        <v>320</v>
      </c>
      <c r="D199" s="17"/>
      <c r="E199" s="17"/>
      <c r="F199" s="17"/>
      <c r="G199" s="64"/>
      <c r="H199" s="64"/>
      <c r="I199" s="64"/>
      <c r="J199" s="64"/>
      <c r="K199" s="18"/>
      <c r="L199" s="18"/>
      <c r="M199" s="64"/>
      <c r="N199" s="64"/>
      <c r="O199" s="64"/>
      <c r="P199" s="64"/>
      <c r="Q199" s="64"/>
    </row>
    <row r="200" spans="1:17" s="14" customFormat="1" ht="32.4">
      <c r="A200" s="120"/>
      <c r="B200" s="122" t="s">
        <v>43</v>
      </c>
      <c r="C200" s="342" t="s">
        <v>72</v>
      </c>
      <c r="D200" s="343"/>
      <c r="E200" s="343"/>
      <c r="F200" s="343"/>
      <c r="G200" s="343"/>
      <c r="H200" s="343"/>
      <c r="I200" s="344"/>
      <c r="J200" s="64"/>
      <c r="K200" s="64"/>
      <c r="L200" s="64"/>
      <c r="M200" s="64"/>
      <c r="N200" s="64"/>
      <c r="O200" s="64"/>
      <c r="P200" s="64"/>
      <c r="Q200" s="64"/>
    </row>
    <row r="201" spans="1:17" s="14" customFormat="1" ht="101.55" customHeight="1">
      <c r="A201" s="120"/>
      <c r="B201" s="123" t="str">
        <f>$E$54</f>
        <v>NAVY</v>
      </c>
      <c r="C201" s="339" t="s">
        <v>321</v>
      </c>
      <c r="D201" s="340"/>
      <c r="E201" s="340"/>
      <c r="F201" s="340"/>
      <c r="G201" s="340"/>
      <c r="H201" s="340"/>
      <c r="I201" s="341"/>
      <c r="J201" s="64"/>
      <c r="K201" s="64"/>
      <c r="L201" s="64"/>
      <c r="M201" s="64"/>
      <c r="N201" s="64"/>
      <c r="O201" s="64"/>
    </row>
    <row r="202" spans="1:17" s="14" customFormat="1" ht="32.4">
      <c r="A202" s="120"/>
      <c r="B202" s="120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</row>
    <row r="203" spans="1:17" s="14" customFormat="1" ht="29.25" customHeight="1">
      <c r="B203" s="303" t="s">
        <v>118</v>
      </c>
      <c r="C203" s="303"/>
      <c r="D203" s="303"/>
      <c r="E203" s="303"/>
      <c r="G203" s="64"/>
      <c r="N203" s="63"/>
      <c r="O203" s="62"/>
      <c r="P203" s="62"/>
      <c r="Q203" s="63"/>
    </row>
    <row r="204" spans="1:17" s="14" customFormat="1" ht="35.25" customHeight="1">
      <c r="A204" s="120">
        <v>1</v>
      </c>
      <c r="B204" s="125" t="s">
        <v>322</v>
      </c>
      <c r="C204" s="120"/>
      <c r="D204" s="120"/>
      <c r="G204" s="64"/>
      <c r="N204" s="63"/>
      <c r="O204" s="62"/>
      <c r="P204" s="62"/>
      <c r="Q204" s="63"/>
    </row>
    <row r="205" spans="1:17" s="14" customFormat="1" ht="35.25" customHeight="1">
      <c r="A205" s="120">
        <v>2</v>
      </c>
      <c r="B205" s="125" t="s">
        <v>69</v>
      </c>
      <c r="C205" s="120"/>
      <c r="D205" s="120"/>
      <c r="G205" s="64"/>
      <c r="N205" s="63"/>
      <c r="O205" s="62"/>
      <c r="P205" s="62"/>
      <c r="Q205" s="63"/>
    </row>
    <row r="206" spans="1:17" s="14" customFormat="1" ht="35.25" customHeight="1">
      <c r="A206" s="120">
        <v>3</v>
      </c>
      <c r="B206" s="125" t="s">
        <v>70</v>
      </c>
      <c r="C206" s="120"/>
      <c r="D206" s="120"/>
      <c r="G206" s="64"/>
      <c r="N206" s="63"/>
      <c r="O206" s="62"/>
      <c r="P206" s="62"/>
      <c r="Q206" s="63"/>
    </row>
    <row r="207" spans="1:17" s="17" customFormat="1" ht="32.4">
      <c r="A207" s="15"/>
      <c r="B207" s="65" t="s">
        <v>63</v>
      </c>
      <c r="C207" s="66" t="s">
        <v>62</v>
      </c>
      <c r="D207" s="66" t="s">
        <v>10</v>
      </c>
      <c r="E207" s="66" t="s">
        <v>59</v>
      </c>
      <c r="F207" s="66" t="s">
        <v>60</v>
      </c>
      <c r="G207" s="66" t="s">
        <v>61</v>
      </c>
      <c r="H207" s="66" t="s">
        <v>11</v>
      </c>
      <c r="M207" s="67"/>
      <c r="N207" s="68"/>
      <c r="O207" s="68"/>
      <c r="P207" s="67"/>
    </row>
    <row r="208" spans="1:17" s="17" customFormat="1" ht="32.4">
      <c r="A208" s="15"/>
      <c r="B208" s="65" t="s">
        <v>64</v>
      </c>
      <c r="C208" s="58">
        <f>G47</f>
        <v>0</v>
      </c>
      <c r="D208" s="58">
        <f>H47</f>
        <v>6</v>
      </c>
      <c r="E208" s="58">
        <f>I47</f>
        <v>0</v>
      </c>
      <c r="F208" s="58">
        <f>J47</f>
        <v>0</v>
      </c>
      <c r="G208" s="58">
        <f>K47</f>
        <v>0</v>
      </c>
      <c r="H208" s="58">
        <f>SUM(C208:G208)</f>
        <v>6</v>
      </c>
      <c r="M208" s="67"/>
      <c r="N208" s="68"/>
      <c r="O208" s="68"/>
      <c r="P208" s="67"/>
    </row>
    <row r="209" spans="1:17" s="126" customFormat="1" ht="192.75" customHeight="1">
      <c r="A209" s="304" t="s">
        <v>323</v>
      </c>
      <c r="B209" s="304"/>
      <c r="C209" s="304"/>
      <c r="D209" s="304"/>
      <c r="E209" s="304"/>
      <c r="F209" s="304"/>
      <c r="G209" s="304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</row>
    <row r="210" spans="1:17" s="126" customFormat="1" ht="38.4">
      <c r="B210" s="278" t="s">
        <v>205</v>
      </c>
      <c r="C210" s="120"/>
      <c r="D210" s="120"/>
      <c r="E210" s="14"/>
      <c r="F210" s="14"/>
      <c r="G210" s="64"/>
      <c r="H210" s="14"/>
    </row>
    <row r="211" spans="1:17" s="126" customFormat="1" ht="30" customHeight="1">
      <c r="B211" s="65" t="s">
        <v>63</v>
      </c>
      <c r="C211" s="66" t="s">
        <v>62</v>
      </c>
      <c r="D211" s="66" t="s">
        <v>10</v>
      </c>
      <c r="E211" s="66" t="s">
        <v>59</v>
      </c>
      <c r="F211" s="66" t="s">
        <v>60</v>
      </c>
      <c r="G211" s="66" t="s">
        <v>61</v>
      </c>
      <c r="H211" s="66" t="s">
        <v>11</v>
      </c>
    </row>
    <row r="212" spans="1:17" s="126" customFormat="1" ht="43.5" customHeight="1">
      <c r="B212" s="65" t="s">
        <v>324</v>
      </c>
      <c r="C212" s="66">
        <v>51</v>
      </c>
      <c r="D212" s="66">
        <v>53</v>
      </c>
      <c r="E212" s="66">
        <v>55</v>
      </c>
      <c r="F212" s="66">
        <v>57</v>
      </c>
      <c r="G212" s="66">
        <v>59</v>
      </c>
      <c r="H212" s="66"/>
    </row>
    <row r="213" spans="1:17" s="126" customFormat="1" ht="43.5" customHeight="1">
      <c r="B213" s="65" t="s">
        <v>64</v>
      </c>
      <c r="C213" s="58">
        <f>C208</f>
        <v>0</v>
      </c>
      <c r="D213" s="58">
        <f>D208</f>
        <v>6</v>
      </c>
      <c r="E213" s="58">
        <f t="shared" ref="E213:G213" si="172">E208</f>
        <v>0</v>
      </c>
      <c r="F213" s="58">
        <f t="shared" si="172"/>
        <v>0</v>
      </c>
      <c r="G213" s="58">
        <f t="shared" si="172"/>
        <v>0</v>
      </c>
      <c r="H213" s="58">
        <f>SUM(C213:G213)</f>
        <v>6</v>
      </c>
    </row>
    <row r="214" spans="1:17" s="126" customFormat="1" ht="32.4">
      <c r="G214" s="127"/>
    </row>
    <row r="215" spans="1:17" s="275" customFormat="1" ht="46.05" customHeight="1">
      <c r="A215" s="274"/>
      <c r="B215" s="297" t="s">
        <v>279</v>
      </c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74"/>
    </row>
    <row r="216" spans="1:17" s="275" customFormat="1" ht="55.5" customHeight="1">
      <c r="B216" s="276"/>
      <c r="C216" s="276"/>
      <c r="D216" s="277" t="s">
        <v>280</v>
      </c>
      <c r="E216" s="276"/>
    </row>
    <row r="217" spans="1:17" s="275" customFormat="1" ht="41.4">
      <c r="B217" s="277" t="s">
        <v>281</v>
      </c>
      <c r="C217" s="277" t="s">
        <v>282</v>
      </c>
      <c r="D217" s="277" t="s">
        <v>283</v>
      </c>
      <c r="E217" s="277" t="s">
        <v>284</v>
      </c>
    </row>
    <row r="218" spans="1:17" s="275" customFormat="1" ht="41.4">
      <c r="B218" s="277" t="s">
        <v>285</v>
      </c>
      <c r="C218" s="277" t="s">
        <v>286</v>
      </c>
      <c r="D218" s="277" t="s">
        <v>287</v>
      </c>
      <c r="E218" s="277" t="s">
        <v>288</v>
      </c>
    </row>
    <row r="219" spans="1:17" s="275" customFormat="1" ht="41.4">
      <c r="B219" s="276" t="s">
        <v>62</v>
      </c>
      <c r="C219" s="276" t="s">
        <v>62</v>
      </c>
      <c r="D219" s="276" t="s">
        <v>289</v>
      </c>
      <c r="E219" s="276" t="s">
        <v>290</v>
      </c>
    </row>
    <row r="220" spans="1:17" s="275" customFormat="1" ht="41.4">
      <c r="B220" s="276" t="s">
        <v>10</v>
      </c>
      <c r="C220" s="276" t="s">
        <v>10</v>
      </c>
      <c r="D220" s="276" t="s">
        <v>10</v>
      </c>
      <c r="E220" s="276" t="s">
        <v>291</v>
      </c>
    </row>
    <row r="221" spans="1:17" s="275" customFormat="1" ht="41.4">
      <c r="B221" s="276" t="s">
        <v>59</v>
      </c>
      <c r="C221" s="276" t="s">
        <v>59</v>
      </c>
      <c r="D221" s="276" t="s">
        <v>292</v>
      </c>
      <c r="E221" s="276" t="s">
        <v>293</v>
      </c>
    </row>
    <row r="222" spans="1:17" s="275" customFormat="1" ht="41.4">
      <c r="B222" s="276" t="s">
        <v>60</v>
      </c>
      <c r="C222" s="276" t="s">
        <v>60</v>
      </c>
      <c r="D222" s="276" t="s">
        <v>294</v>
      </c>
      <c r="E222" s="276" t="s">
        <v>295</v>
      </c>
    </row>
    <row r="223" spans="1:17" s="275" customFormat="1" ht="41.4">
      <c r="B223" s="276" t="s">
        <v>61</v>
      </c>
      <c r="C223" s="276" t="s">
        <v>61</v>
      </c>
      <c r="D223" s="276" t="s">
        <v>296</v>
      </c>
      <c r="E223" s="276" t="s">
        <v>297</v>
      </c>
    </row>
    <row r="224" spans="1:17" s="126" customFormat="1" ht="32.4">
      <c r="G224" s="127"/>
    </row>
    <row r="225" spans="7:7" s="126" customFormat="1" ht="32.4">
      <c r="G225" s="127"/>
    </row>
    <row r="226" spans="7:7" s="126" customFormat="1" ht="32.4">
      <c r="G226" s="127"/>
    </row>
    <row r="227" spans="7:7" s="126" customFormat="1" ht="32.4">
      <c r="G227" s="127"/>
    </row>
    <row r="228" spans="7:7" s="126" customFormat="1" ht="32.4">
      <c r="G228" s="127"/>
    </row>
    <row r="229" spans="7:7" s="126" customFormat="1" ht="32.4">
      <c r="G229" s="127"/>
    </row>
    <row r="230" spans="7:7" s="126" customFormat="1" ht="32.4">
      <c r="G230" s="127"/>
    </row>
    <row r="231" spans="7:7" s="126" customFormat="1" ht="32.4">
      <c r="G231" s="127"/>
    </row>
    <row r="232" spans="7:7" s="126" customFormat="1" ht="32.4">
      <c r="G232" s="127"/>
    </row>
  </sheetData>
  <autoFilter ref="A64:R18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411">
    <mergeCell ref="M23:P24"/>
    <mergeCell ref="B186:J186"/>
    <mergeCell ref="F187:J187"/>
    <mergeCell ref="C188:C193"/>
    <mergeCell ref="D188:D193"/>
    <mergeCell ref="E188:E193"/>
    <mergeCell ref="F188:J188"/>
    <mergeCell ref="F189:J189"/>
    <mergeCell ref="F190:J190"/>
    <mergeCell ref="F191:J191"/>
    <mergeCell ref="F192:J192"/>
    <mergeCell ref="F193:J193"/>
    <mergeCell ref="N58:Q58"/>
    <mergeCell ref="H64:I64"/>
    <mergeCell ref="A57:Q57"/>
    <mergeCell ref="H65:I65"/>
    <mergeCell ref="H92:I92"/>
    <mergeCell ref="B154:E154"/>
    <mergeCell ref="H154:I154"/>
    <mergeCell ref="B155:E155"/>
    <mergeCell ref="H155:I155"/>
    <mergeCell ref="B181:C181"/>
    <mergeCell ref="B182:C182"/>
    <mergeCell ref="B180:I180"/>
    <mergeCell ref="B195:C195"/>
    <mergeCell ref="B194:I194"/>
    <mergeCell ref="D196:J196"/>
    <mergeCell ref="B196:C196"/>
    <mergeCell ref="B197:C197"/>
    <mergeCell ref="D197:J197"/>
    <mergeCell ref="B134:E134"/>
    <mergeCell ref="B129:E129"/>
    <mergeCell ref="M11:Q11"/>
    <mergeCell ref="B68:E68"/>
    <mergeCell ref="B98:E98"/>
    <mergeCell ref="H98:I98"/>
    <mergeCell ref="B168:E168"/>
    <mergeCell ref="H168:I168"/>
    <mergeCell ref="Q96:Q99"/>
    <mergeCell ref="A53:Q53"/>
    <mergeCell ref="A55:Q55"/>
    <mergeCell ref="B72:E72"/>
    <mergeCell ref="N54:Q54"/>
    <mergeCell ref="N56:Q56"/>
    <mergeCell ref="B67:E67"/>
    <mergeCell ref="H67:I67"/>
    <mergeCell ref="B65:E65"/>
    <mergeCell ref="B58:C58"/>
    <mergeCell ref="N1:O1"/>
    <mergeCell ref="P1:Q1"/>
    <mergeCell ref="N2:O2"/>
    <mergeCell ref="P2:Q2"/>
    <mergeCell ref="N3:O3"/>
    <mergeCell ref="P3:Q3"/>
    <mergeCell ref="D8:F8"/>
    <mergeCell ref="N52:Q52"/>
    <mergeCell ref="B103:E103"/>
    <mergeCell ref="H103:I103"/>
    <mergeCell ref="N50:Q50"/>
    <mergeCell ref="A51:Q51"/>
    <mergeCell ref="H66:I66"/>
    <mergeCell ref="H72:I72"/>
    <mergeCell ref="G4:M8"/>
    <mergeCell ref="B13:F13"/>
    <mergeCell ref="B96:E96"/>
    <mergeCell ref="H96:I96"/>
    <mergeCell ref="B97:E97"/>
    <mergeCell ref="H97:I97"/>
    <mergeCell ref="M29:P29"/>
    <mergeCell ref="M34:P34"/>
    <mergeCell ref="K91:L91"/>
    <mergeCell ref="K86:L86"/>
    <mergeCell ref="B183:C183"/>
    <mergeCell ref="D183:J183"/>
    <mergeCell ref="B165:E165"/>
    <mergeCell ref="H165:I165"/>
    <mergeCell ref="B162:E162"/>
    <mergeCell ref="F174:J174"/>
    <mergeCell ref="F175:J175"/>
    <mergeCell ref="F176:J176"/>
    <mergeCell ref="F177:J177"/>
    <mergeCell ref="F173:J173"/>
    <mergeCell ref="C174:C179"/>
    <mergeCell ref="D174:D179"/>
    <mergeCell ref="F178:J178"/>
    <mergeCell ref="F179:J179"/>
    <mergeCell ref="E174:E179"/>
    <mergeCell ref="D182:J182"/>
    <mergeCell ref="B166:E166"/>
    <mergeCell ref="H166:I166"/>
    <mergeCell ref="B169:E169"/>
    <mergeCell ref="H169:I169"/>
    <mergeCell ref="B167:E167"/>
    <mergeCell ref="H167:I167"/>
    <mergeCell ref="C201:I201"/>
    <mergeCell ref="C200:I200"/>
    <mergeCell ref="B172:J172"/>
    <mergeCell ref="B156:E156"/>
    <mergeCell ref="J170:N170"/>
    <mergeCell ref="B102:E102"/>
    <mergeCell ref="H102:I102"/>
    <mergeCell ref="B118:E118"/>
    <mergeCell ref="H118:I118"/>
    <mergeCell ref="H109:I109"/>
    <mergeCell ref="H129:I129"/>
    <mergeCell ref="B130:E130"/>
    <mergeCell ref="B142:E142"/>
    <mergeCell ref="H142:I142"/>
    <mergeCell ref="B119:E119"/>
    <mergeCell ref="H119:I119"/>
    <mergeCell ref="G116:G119"/>
    <mergeCell ref="B125:E125"/>
    <mergeCell ref="H125:I125"/>
    <mergeCell ref="H137:I137"/>
    <mergeCell ref="B135:E135"/>
    <mergeCell ref="H135:I135"/>
    <mergeCell ref="B150:E150"/>
    <mergeCell ref="H150:I150"/>
    <mergeCell ref="H162:I162"/>
    <mergeCell ref="D11:F11"/>
    <mergeCell ref="A64:E64"/>
    <mergeCell ref="B56:C56"/>
    <mergeCell ref="B66:E66"/>
    <mergeCell ref="B78:E78"/>
    <mergeCell ref="H78:I78"/>
    <mergeCell ref="B79:E79"/>
    <mergeCell ref="B105:E105"/>
    <mergeCell ref="H105:I105"/>
    <mergeCell ref="B93:E93"/>
    <mergeCell ref="B99:E99"/>
    <mergeCell ref="H93:I93"/>
    <mergeCell ref="H99:I99"/>
    <mergeCell ref="B80:E80"/>
    <mergeCell ref="B87:E87"/>
    <mergeCell ref="B104:E104"/>
    <mergeCell ref="B137:E137"/>
    <mergeCell ref="H134:I134"/>
    <mergeCell ref="B136:E136"/>
    <mergeCell ref="H136:I136"/>
    <mergeCell ref="B159:E159"/>
    <mergeCell ref="H159:I159"/>
    <mergeCell ref="K87:L87"/>
    <mergeCell ref="Q84:Q89"/>
    <mergeCell ref="K92:L92"/>
    <mergeCell ref="H130:I130"/>
    <mergeCell ref="H116:I116"/>
    <mergeCell ref="B116:E116"/>
    <mergeCell ref="B124:E124"/>
    <mergeCell ref="H124:I124"/>
    <mergeCell ref="B128:E128"/>
    <mergeCell ref="H128:I128"/>
    <mergeCell ref="H104:I104"/>
    <mergeCell ref="B113:E113"/>
    <mergeCell ref="H113:I113"/>
    <mergeCell ref="H87:I87"/>
    <mergeCell ref="H91:I91"/>
    <mergeCell ref="K102:L102"/>
    <mergeCell ref="K103:L103"/>
    <mergeCell ref="K104:L104"/>
    <mergeCell ref="Q110:Q119"/>
    <mergeCell ref="G110:G113"/>
    <mergeCell ref="B94:E94"/>
    <mergeCell ref="H94:I94"/>
    <mergeCell ref="K94:L94"/>
    <mergeCell ref="B95:E95"/>
    <mergeCell ref="M19:P19"/>
    <mergeCell ref="H79:I79"/>
    <mergeCell ref="B73:E73"/>
    <mergeCell ref="H71:I71"/>
    <mergeCell ref="H73:I73"/>
    <mergeCell ref="H68:I68"/>
    <mergeCell ref="H74:I74"/>
    <mergeCell ref="H80:I80"/>
    <mergeCell ref="B74:E74"/>
    <mergeCell ref="B71:E71"/>
    <mergeCell ref="A50:C50"/>
    <mergeCell ref="B52:C52"/>
    <mergeCell ref="K64:L64"/>
    <mergeCell ref="K66:L66"/>
    <mergeCell ref="K67:L67"/>
    <mergeCell ref="K68:L68"/>
    <mergeCell ref="K71:L71"/>
    <mergeCell ref="K72:L72"/>
    <mergeCell ref="K65:L65"/>
    <mergeCell ref="M39:P39"/>
    <mergeCell ref="M44:P44"/>
    <mergeCell ref="B69:E69"/>
    <mergeCell ref="H69:I69"/>
    <mergeCell ref="K69:L69"/>
    <mergeCell ref="B160:E160"/>
    <mergeCell ref="H160:I160"/>
    <mergeCell ref="B161:E161"/>
    <mergeCell ref="H161:I161"/>
    <mergeCell ref="B143:E143"/>
    <mergeCell ref="H143:I143"/>
    <mergeCell ref="K134:L134"/>
    <mergeCell ref="K105:L105"/>
    <mergeCell ref="K110:L110"/>
    <mergeCell ref="K111:L111"/>
    <mergeCell ref="K112:L112"/>
    <mergeCell ref="K113:L113"/>
    <mergeCell ref="K116:L116"/>
    <mergeCell ref="K117:L117"/>
    <mergeCell ref="K118:L118"/>
    <mergeCell ref="K119:L119"/>
    <mergeCell ref="B106:E106"/>
    <mergeCell ref="H106:I106"/>
    <mergeCell ref="K106:L106"/>
    <mergeCell ref="B107:E107"/>
    <mergeCell ref="H107:I107"/>
    <mergeCell ref="K107:L107"/>
    <mergeCell ref="B115:E115"/>
    <mergeCell ref="H115:I115"/>
    <mergeCell ref="B70:E70"/>
    <mergeCell ref="H70:I70"/>
    <mergeCell ref="K70:L70"/>
    <mergeCell ref="Q65:Q67"/>
    <mergeCell ref="B54:C54"/>
    <mergeCell ref="A59:Q59"/>
    <mergeCell ref="B60:C60"/>
    <mergeCell ref="N60:Q60"/>
    <mergeCell ref="A61:Q61"/>
    <mergeCell ref="B62:C62"/>
    <mergeCell ref="N62:Q62"/>
    <mergeCell ref="B75:E75"/>
    <mergeCell ref="H75:I75"/>
    <mergeCell ref="K75:L75"/>
    <mergeCell ref="B76:E76"/>
    <mergeCell ref="H76:I76"/>
    <mergeCell ref="K76:L76"/>
    <mergeCell ref="F71:F76"/>
    <mergeCell ref="G71:G76"/>
    <mergeCell ref="B81:E81"/>
    <mergeCell ref="H81:I81"/>
    <mergeCell ref="K81:L81"/>
    <mergeCell ref="K73:L73"/>
    <mergeCell ref="K74:L74"/>
    <mergeCell ref="B77:E77"/>
    <mergeCell ref="H77:I77"/>
    <mergeCell ref="K77:L77"/>
    <mergeCell ref="K78:L78"/>
    <mergeCell ref="K79:L79"/>
    <mergeCell ref="K80:L80"/>
    <mergeCell ref="B82:E82"/>
    <mergeCell ref="H82:I82"/>
    <mergeCell ref="K82:L82"/>
    <mergeCell ref="F77:F82"/>
    <mergeCell ref="G77:G82"/>
    <mergeCell ref="B88:E88"/>
    <mergeCell ref="H88:I88"/>
    <mergeCell ref="K88:L88"/>
    <mergeCell ref="B89:E89"/>
    <mergeCell ref="H89:I89"/>
    <mergeCell ref="K89:L89"/>
    <mergeCell ref="F84:F89"/>
    <mergeCell ref="G84:G89"/>
    <mergeCell ref="B84:E84"/>
    <mergeCell ref="B86:E86"/>
    <mergeCell ref="H86:I86"/>
    <mergeCell ref="H84:I84"/>
    <mergeCell ref="B85:E85"/>
    <mergeCell ref="H85:I85"/>
    <mergeCell ref="A83:E83"/>
    <mergeCell ref="H83:I83"/>
    <mergeCell ref="K83:L83"/>
    <mergeCell ref="K84:L84"/>
    <mergeCell ref="K85:L85"/>
    <mergeCell ref="H95:I95"/>
    <mergeCell ref="K95:L95"/>
    <mergeCell ref="F90:F95"/>
    <mergeCell ref="G90:G95"/>
    <mergeCell ref="B101:E101"/>
    <mergeCell ref="H101:I101"/>
    <mergeCell ref="K101:L101"/>
    <mergeCell ref="B100:E100"/>
    <mergeCell ref="H100:I100"/>
    <mergeCell ref="K100:L100"/>
    <mergeCell ref="K93:L93"/>
    <mergeCell ref="K96:L96"/>
    <mergeCell ref="K97:L97"/>
    <mergeCell ref="K98:L98"/>
    <mergeCell ref="K99:L99"/>
    <mergeCell ref="B90:E90"/>
    <mergeCell ref="H90:I90"/>
    <mergeCell ref="B91:E91"/>
    <mergeCell ref="B92:E92"/>
    <mergeCell ref="K90:L90"/>
    <mergeCell ref="K115:L115"/>
    <mergeCell ref="B114:E114"/>
    <mergeCell ref="H114:I114"/>
    <mergeCell ref="K114:L114"/>
    <mergeCell ref="F110:F115"/>
    <mergeCell ref="K109:L109"/>
    <mergeCell ref="B110:E110"/>
    <mergeCell ref="H110:I110"/>
    <mergeCell ref="B111:E111"/>
    <mergeCell ref="H111:I111"/>
    <mergeCell ref="B112:E112"/>
    <mergeCell ref="H112:I112"/>
    <mergeCell ref="A109:E109"/>
    <mergeCell ref="B121:E121"/>
    <mergeCell ref="H121:I121"/>
    <mergeCell ref="K121:L121"/>
    <mergeCell ref="B120:E120"/>
    <mergeCell ref="H120:I120"/>
    <mergeCell ref="K120:L120"/>
    <mergeCell ref="F116:F121"/>
    <mergeCell ref="B126:E126"/>
    <mergeCell ref="H126:I126"/>
    <mergeCell ref="K126:L126"/>
    <mergeCell ref="K122:L122"/>
    <mergeCell ref="K123:L123"/>
    <mergeCell ref="K124:L124"/>
    <mergeCell ref="K125:L125"/>
    <mergeCell ref="B117:E117"/>
    <mergeCell ref="H117:I117"/>
    <mergeCell ref="B122:E122"/>
    <mergeCell ref="H122:I122"/>
    <mergeCell ref="B123:E123"/>
    <mergeCell ref="H123:I123"/>
    <mergeCell ref="K160:L160"/>
    <mergeCell ref="K161:L161"/>
    <mergeCell ref="B147:E147"/>
    <mergeCell ref="B127:E127"/>
    <mergeCell ref="H127:I127"/>
    <mergeCell ref="K127:L127"/>
    <mergeCell ref="F122:F127"/>
    <mergeCell ref="G122:G127"/>
    <mergeCell ref="B132:E132"/>
    <mergeCell ref="H132:I132"/>
    <mergeCell ref="K132:L132"/>
    <mergeCell ref="B133:E133"/>
    <mergeCell ref="H133:I133"/>
    <mergeCell ref="K133:L133"/>
    <mergeCell ref="K128:L128"/>
    <mergeCell ref="K129:L129"/>
    <mergeCell ref="K130:L130"/>
    <mergeCell ref="K131:L131"/>
    <mergeCell ref="B131:E131"/>
    <mergeCell ref="H131:I131"/>
    <mergeCell ref="K135:L135"/>
    <mergeCell ref="K136:L136"/>
    <mergeCell ref="K137:L137"/>
    <mergeCell ref="K140:L140"/>
    <mergeCell ref="K155:L155"/>
    <mergeCell ref="K156:L156"/>
    <mergeCell ref="K159:L159"/>
    <mergeCell ref="B138:E138"/>
    <mergeCell ref="H138:I138"/>
    <mergeCell ref="K138:L138"/>
    <mergeCell ref="B139:E139"/>
    <mergeCell ref="H139:I139"/>
    <mergeCell ref="K139:L139"/>
    <mergeCell ref="B144:E144"/>
    <mergeCell ref="H144:I144"/>
    <mergeCell ref="K144:L144"/>
    <mergeCell ref="B140:E140"/>
    <mergeCell ref="H140:I140"/>
    <mergeCell ref="H141:I141"/>
    <mergeCell ref="B141:E141"/>
    <mergeCell ref="K141:L141"/>
    <mergeCell ref="K142:L142"/>
    <mergeCell ref="K143:L143"/>
    <mergeCell ref="K147:L147"/>
    <mergeCell ref="K148:L148"/>
    <mergeCell ref="H156:I156"/>
    <mergeCell ref="B153:E153"/>
    <mergeCell ref="H153:I153"/>
    <mergeCell ref="B145:E145"/>
    <mergeCell ref="H145:I145"/>
    <mergeCell ref="K145:L145"/>
    <mergeCell ref="B152:E152"/>
    <mergeCell ref="H152:I152"/>
    <mergeCell ref="K152:L152"/>
    <mergeCell ref="B151:E151"/>
    <mergeCell ref="H151:I151"/>
    <mergeCell ref="K151:L151"/>
    <mergeCell ref="H149:I149"/>
    <mergeCell ref="B148:E148"/>
    <mergeCell ref="H148:I148"/>
    <mergeCell ref="B149:E149"/>
    <mergeCell ref="A146:E146"/>
    <mergeCell ref="H146:I146"/>
    <mergeCell ref="K146:L146"/>
    <mergeCell ref="K149:L149"/>
    <mergeCell ref="K150:L150"/>
    <mergeCell ref="H147:I147"/>
    <mergeCell ref="B215:P215"/>
    <mergeCell ref="B163:E163"/>
    <mergeCell ref="H163:I163"/>
    <mergeCell ref="K163:L163"/>
    <mergeCell ref="B164:E164"/>
    <mergeCell ref="H164:I164"/>
    <mergeCell ref="K164:L164"/>
    <mergeCell ref="K165:L165"/>
    <mergeCell ref="K166:L166"/>
    <mergeCell ref="K167:L167"/>
    <mergeCell ref="K168:L168"/>
    <mergeCell ref="K169:L169"/>
    <mergeCell ref="B203:E203"/>
    <mergeCell ref="A209:Q209"/>
    <mergeCell ref="Q153:Q164"/>
    <mergeCell ref="B157:E157"/>
    <mergeCell ref="H157:I157"/>
    <mergeCell ref="K157:L157"/>
    <mergeCell ref="B158:E158"/>
    <mergeCell ref="H158:I158"/>
    <mergeCell ref="K158:L158"/>
    <mergeCell ref="K162:L162"/>
    <mergeCell ref="K153:L153"/>
    <mergeCell ref="K154:L154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20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6"/>
  <sheetViews>
    <sheetView view="pageBreakPreview" topLeftCell="A35" zoomScale="25" zoomScaleNormal="40" zoomScaleSheetLayoutView="25" zoomScalePageLayoutView="25" workbookViewId="0">
      <selection activeCell="V38" sqref="V38"/>
    </sheetView>
  </sheetViews>
  <sheetFormatPr defaultColWidth="9.21875" defaultRowHeight="45"/>
  <cols>
    <col min="1" max="1" width="57.77734375" style="146" customWidth="1"/>
    <col min="2" max="2" width="61.88671875" style="145" hidden="1" customWidth="1"/>
    <col min="3" max="3" width="255.77734375" style="145" customWidth="1"/>
    <col min="4" max="4" width="52.77734375" style="145" hidden="1" customWidth="1"/>
    <col min="5" max="7" width="57.21875" style="145" hidden="1" customWidth="1"/>
    <col min="8" max="16384" width="9.21875" style="145"/>
  </cols>
  <sheetData>
    <row r="1" spans="1:23" ht="134.25" customHeight="1">
      <c r="A1" s="135"/>
      <c r="B1" s="135"/>
      <c r="C1" s="135"/>
      <c r="D1" s="135"/>
      <c r="E1" s="135"/>
      <c r="F1" s="135"/>
      <c r="G1" s="135"/>
    </row>
    <row r="2" spans="1:23" ht="37.5" customHeight="1">
      <c r="A2" s="135" t="str">
        <f>'1. CUTTING DOCKET'!B6</f>
        <v xml:space="preserve">JOB NUMBER:  </v>
      </c>
      <c r="B2" s="135" t="str">
        <f>'1. CUTTING DOCKET'!D6</f>
        <v>S20  SP25  S2702</v>
      </c>
      <c r="C2" s="135" t="str">
        <f>'1. CUTTING DOCKET'!D6</f>
        <v>S20  SP25  S2702</v>
      </c>
      <c r="D2" s="135"/>
      <c r="E2" s="135"/>
      <c r="F2" s="135"/>
      <c r="G2" s="135"/>
    </row>
    <row r="3" spans="1:23" ht="37.5" customHeight="1">
      <c r="A3" s="136" t="str">
        <f>'1. CUTTING DOCKET'!B7</f>
        <v xml:space="preserve">STYLE NUMBER: </v>
      </c>
      <c r="B3" s="136" t="str">
        <f>'1. CUTTING DOCKET'!D7</f>
        <v>ST112328</v>
      </c>
      <c r="C3" s="136" t="str">
        <f>'1. CUTTING DOCKET'!D7</f>
        <v>ST112328</v>
      </c>
      <c r="D3" s="136"/>
      <c r="E3" s="136"/>
      <c r="F3" s="136"/>
      <c r="G3" s="136"/>
    </row>
    <row r="4" spans="1:23" ht="37.5" customHeight="1">
      <c r="A4" s="136" t="str">
        <f>'1. CUTTING DOCKET'!B8</f>
        <v xml:space="preserve">STYLE NAME : </v>
      </c>
      <c r="B4" s="136" t="str">
        <f>'1. CUTTING DOCKET'!D8</f>
        <v>DOUBLE JERSEY SHORT</v>
      </c>
      <c r="C4" s="136" t="str" cm="1">
        <f t="array" ref="C4:E4">'1. CUTTING DOCKET'!D8:F8</f>
        <v>DOUBLE JERSEY SHORT</v>
      </c>
      <c r="D4" s="136">
        <v>0</v>
      </c>
      <c r="E4" s="136">
        <v>0</v>
      </c>
      <c r="F4" s="136"/>
      <c r="G4" s="136"/>
    </row>
    <row r="5" spans="1:23" ht="76.05" customHeight="1">
      <c r="A5" s="137"/>
      <c r="B5" s="138" t="str">
        <f>'1. CUTTING DOCKET'!$D$20</f>
        <v>BLACK</v>
      </c>
      <c r="C5" s="138" t="str">
        <f>'1. CUTTING DOCKET'!$D$23</f>
        <v>NAVY</v>
      </c>
      <c r="D5" s="138" t="str">
        <f>'1. CUTTING DOCKET'!$D$28</f>
        <v>GOLDEN YELLOW</v>
      </c>
      <c r="E5" s="138" t="str">
        <f>'1. CUTTING DOCKET'!D33</f>
        <v>DEEP GREEN</v>
      </c>
      <c r="F5" s="138" t="str">
        <f>'1. CUTTING DOCKET'!A59</f>
        <v>BERRY LILAC</v>
      </c>
      <c r="G5" s="138" t="str" cm="1">
        <f t="array" ref="G5:W5">'1. CUTTING DOCKET'!A61:Q61</f>
        <v>DUSTY NAVY</v>
      </c>
      <c r="H5" s="145">
        <v>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0</v>
      </c>
      <c r="W5" s="145">
        <v>0</v>
      </c>
    </row>
    <row r="6" spans="1:23">
      <c r="A6" s="139" t="s">
        <v>33</v>
      </c>
      <c r="B6" s="139" t="str">
        <f>'1. CUTTING DOCKET'!E52</f>
        <v xml:space="preserve">BLACK </v>
      </c>
      <c r="C6" s="139" t="str">
        <f>'1. CUTTING DOCKET'!$D$23</f>
        <v>NAVY</v>
      </c>
      <c r="D6" s="139" t="str">
        <f>'1. CUTTING DOCKET'!$D$23</f>
        <v>NAVY</v>
      </c>
      <c r="E6" s="139" t="str">
        <f>'1. CUTTING DOCKET'!$D$23</f>
        <v>NAVY</v>
      </c>
      <c r="F6" s="139" t="str">
        <f>'1. CUTTING DOCKET'!$D$23</f>
        <v>NAVY</v>
      </c>
      <c r="G6" s="139" t="str">
        <f>'1. CUTTING DOCKET'!$D$23</f>
        <v>NAVY</v>
      </c>
    </row>
    <row r="7" spans="1:23" ht="45" customHeight="1">
      <c r="A7" s="140" t="s">
        <v>34</v>
      </c>
      <c r="B7" s="394" t="str">
        <f>'1. CUTTING DOCKET'!B54</f>
        <v>100% COTTON HEAVY JESEY 320gsm</v>
      </c>
      <c r="C7" s="395"/>
      <c r="D7" s="395"/>
      <c r="E7" s="395"/>
      <c r="F7" s="395"/>
      <c r="G7" s="395"/>
    </row>
    <row r="8" spans="1:23" ht="303.45" customHeight="1">
      <c r="A8" s="408" t="str">
        <f>'1. CUTTING DOCKET'!D52</f>
        <v>VẢI CHÍNH (THÂN+TÚI) MẶC NGOÀI</v>
      </c>
      <c r="B8" s="198"/>
      <c r="C8" s="410"/>
      <c r="D8" s="198"/>
      <c r="E8" s="198"/>
      <c r="F8" s="198"/>
      <c r="G8" s="198"/>
      <c r="L8" s="135"/>
    </row>
    <row r="9" spans="1:23" ht="54" hidden="1">
      <c r="A9" s="418"/>
      <c r="B9" s="198" t="s">
        <v>222</v>
      </c>
      <c r="C9" s="419"/>
      <c r="D9" s="410"/>
      <c r="E9" s="410" t="s">
        <v>224</v>
      </c>
      <c r="F9" s="410"/>
      <c r="G9" s="410"/>
      <c r="L9" s="135"/>
    </row>
    <row r="10" spans="1:23" ht="54" hidden="1">
      <c r="A10" s="409"/>
      <c r="B10" s="198" t="s">
        <v>223</v>
      </c>
      <c r="C10" s="411"/>
      <c r="D10" s="411"/>
      <c r="E10" s="411"/>
      <c r="F10" s="411"/>
      <c r="G10" s="411"/>
      <c r="L10" s="135"/>
    </row>
    <row r="11" spans="1:23" ht="90" hidden="1">
      <c r="A11" s="139" t="str">
        <f>A7</f>
        <v>THÀNH PHẦN</v>
      </c>
      <c r="B11" s="139" t="e">
        <f>'1. CUTTING DOCKET'!#REF!</f>
        <v>#REF!</v>
      </c>
      <c r="C11" s="139" t="str">
        <f>'1. CUTTING DOCKET'!$D$23</f>
        <v>NAVY</v>
      </c>
      <c r="D11" s="139" t="str">
        <f>'1. CUTTING DOCKET'!$D$28</f>
        <v>GOLDEN YELLOW</v>
      </c>
      <c r="E11" s="139" t="e">
        <f>'1. CUTTING DOCKET'!#REF!</f>
        <v>#REF!</v>
      </c>
      <c r="F11" s="139"/>
      <c r="G11" s="139"/>
    </row>
    <row r="12" spans="1:23" ht="274.95" hidden="1" customHeight="1">
      <c r="A12" s="408" t="e">
        <f>'1. CUTTING DOCKET'!#REF!</f>
        <v>#REF!</v>
      </c>
      <c r="B12" s="408"/>
      <c r="C12" s="408"/>
      <c r="D12" s="408"/>
      <c r="E12" s="408"/>
      <c r="F12" s="408"/>
      <c r="G12" s="408"/>
      <c r="L12" s="135"/>
    </row>
    <row r="13" spans="1:23" hidden="1">
      <c r="A13" s="418"/>
      <c r="B13" s="409"/>
      <c r="C13" s="409"/>
      <c r="D13" s="409"/>
      <c r="E13" s="409"/>
      <c r="F13" s="409"/>
      <c r="G13" s="409"/>
      <c r="L13" s="135"/>
    </row>
    <row r="14" spans="1:23" hidden="1">
      <c r="A14" s="418"/>
      <c r="B14" s="408"/>
      <c r="C14" s="408"/>
      <c r="D14" s="408"/>
      <c r="E14" s="408"/>
      <c r="F14" s="408"/>
      <c r="G14" s="408"/>
      <c r="L14" s="135"/>
    </row>
    <row r="15" spans="1:23" hidden="1">
      <c r="A15" s="418"/>
      <c r="B15" s="409"/>
      <c r="C15" s="409"/>
      <c r="D15" s="409"/>
      <c r="E15" s="409"/>
      <c r="F15" s="409"/>
      <c r="G15" s="409"/>
      <c r="L15" s="135"/>
    </row>
    <row r="16" spans="1:23" hidden="1">
      <c r="A16" s="418"/>
      <c r="B16" s="408"/>
      <c r="C16" s="408"/>
      <c r="D16" s="408"/>
      <c r="E16" s="408"/>
      <c r="F16" s="408"/>
      <c r="G16" s="408"/>
      <c r="L16" s="135"/>
    </row>
    <row r="17" spans="1:12" hidden="1">
      <c r="A17" s="409"/>
      <c r="B17" s="409"/>
      <c r="C17" s="409"/>
      <c r="D17" s="409"/>
      <c r="E17" s="409"/>
      <c r="F17" s="409"/>
      <c r="G17" s="409"/>
      <c r="L17" s="135"/>
    </row>
    <row r="18" spans="1:12" ht="95.25" customHeight="1">
      <c r="A18" s="139" t="s">
        <v>53</v>
      </c>
      <c r="B18" s="141" t="str">
        <f>'1. CUTTING DOCKET'!F65</f>
        <v>BLACK
MESH</v>
      </c>
      <c r="C18" s="141" t="str">
        <f>'1. CUTTING DOCKET'!F66</f>
        <v>NAVY</v>
      </c>
      <c r="D18" s="141" t="str">
        <f>'1. CUTTING DOCKET'!F67</f>
        <v>GOLDEN YELLOW</v>
      </c>
      <c r="E18" s="141" t="str">
        <f>'1. CUTTING DOCKET'!F68</f>
        <v>DEEP GREEN</v>
      </c>
      <c r="F18" s="141" t="str">
        <f>'1. CUTTING DOCKET'!F69</f>
        <v>BERRY LILAC</v>
      </c>
      <c r="G18" s="141" t="str">
        <f>'1. CUTTING DOCKET'!F70</f>
        <v>DUSTY NAVY</v>
      </c>
    </row>
    <row r="19" spans="1:12" ht="121.5" customHeight="1">
      <c r="A19" s="142" t="s">
        <v>42</v>
      </c>
      <c r="B19" s="143" t="str">
        <f>'1. CUTTING DOCKET'!G65</f>
        <v>BK1889</v>
      </c>
      <c r="C19" s="143" t="str">
        <f>'1. CUTTING DOCKET'!G66</f>
        <v>chờ mer cấp</v>
      </c>
      <c r="D19" s="143" t="str">
        <f>'1. CUTTING DOCKET'!G67</f>
        <v>chờ mer cấp</v>
      </c>
      <c r="E19" s="143" t="str">
        <f>'1. CUTTING DOCKET'!G68</f>
        <v>chờ mer cấp</v>
      </c>
      <c r="F19" s="143" t="str">
        <f>'1. CUTTING DOCKET'!G69</f>
        <v>chờ mer cấp</v>
      </c>
      <c r="G19" s="143" t="str">
        <f>'1. CUTTING DOCKET'!G70</f>
        <v>chờ mer cấp</v>
      </c>
    </row>
    <row r="20" spans="1:12" ht="90">
      <c r="A20" s="139" t="str">
        <f>'1. CUTTING DOCKET'!B71</f>
        <v>NHÃN CHÍNH - ZWVNL21/BLK</v>
      </c>
      <c r="B20" s="400" t="str">
        <f>'1. CUTTING DOCKET'!F71</f>
        <v>NỀN ĐEN CHỮ TRẮNG</v>
      </c>
      <c r="C20" s="401"/>
      <c r="D20" s="401"/>
      <c r="E20" s="401"/>
      <c r="F20" s="401"/>
      <c r="G20" s="401"/>
    </row>
    <row r="21" spans="1:12" ht="409.6" customHeight="1">
      <c r="A21" s="144" t="s">
        <v>144</v>
      </c>
      <c r="B21" s="281"/>
      <c r="C21" s="282"/>
      <c r="D21" s="282"/>
      <c r="E21" s="282"/>
      <c r="F21" s="282"/>
      <c r="G21" s="282"/>
    </row>
    <row r="22" spans="1:12" ht="97.95" customHeight="1">
      <c r="A22" s="139" t="str">
        <f>'1. CUTTING DOCKET'!B77</f>
        <v>NHÃN SIZE  - ZWVNL20</v>
      </c>
      <c r="B22" s="279" t="str">
        <f>'1. CUTTING DOCKET'!F77</f>
        <v>NỀN ĐEN CHỮ TRẮNG</v>
      </c>
      <c r="C22" s="280"/>
      <c r="D22" s="280"/>
      <c r="E22" s="391"/>
      <c r="F22" s="391"/>
      <c r="G22" s="391"/>
    </row>
    <row r="23" spans="1:12" ht="357.45" customHeight="1">
      <c r="A23" s="144" t="s">
        <v>145</v>
      </c>
      <c r="B23" s="416"/>
      <c r="C23" s="417"/>
      <c r="D23" s="417"/>
      <c r="E23" s="417"/>
      <c r="F23" s="417"/>
      <c r="G23" s="417"/>
    </row>
    <row r="24" spans="1:12" ht="154.5" customHeight="1">
      <c r="A24" s="139" t="str">
        <f>'1. CUTTING DOCKET'!B85</f>
        <v>NHÃN THÀNH PHẦN 100% POLYESTER</v>
      </c>
      <c r="B24" s="390" t="str">
        <f>'1. CUTTING DOCKET'!F84</f>
        <v>NỀN TRẮNG CHỮ ĐEN</v>
      </c>
      <c r="C24" s="391"/>
      <c r="D24" s="391"/>
      <c r="E24" s="391"/>
      <c r="F24" s="391"/>
      <c r="G24" s="391"/>
    </row>
    <row r="25" spans="1:12" ht="409.6" customHeight="1">
      <c r="A25" s="414" t="s">
        <v>210</v>
      </c>
      <c r="B25" s="402" t="s">
        <v>325</v>
      </c>
      <c r="C25" s="403"/>
      <c r="D25" s="403"/>
      <c r="E25" s="403"/>
      <c r="F25" s="403"/>
      <c r="G25" s="403"/>
    </row>
    <row r="26" spans="1:12" ht="409.6" customHeight="1">
      <c r="A26" s="415"/>
      <c r="B26" s="223" t="s">
        <v>228</v>
      </c>
      <c r="C26" s="224" t="s">
        <v>326</v>
      </c>
      <c r="D26" s="224"/>
      <c r="E26" s="404"/>
      <c r="F26" s="404"/>
      <c r="G26" s="405"/>
    </row>
    <row r="27" spans="1:12" ht="88.5" customHeight="1">
      <c r="A27" s="139" t="str">
        <f>'1. CUTTING DOCKET'!B90</f>
        <v>NHÃN TRANG TRÍ - ZDNA01</v>
      </c>
      <c r="B27" s="400" t="str">
        <f>'1. CUTTING DOCKET'!F90</f>
        <v>NỀN TRẮNG CHỮ XÁM</v>
      </c>
      <c r="C27" s="401"/>
      <c r="D27" s="401"/>
      <c r="E27" s="401"/>
      <c r="F27" s="401"/>
      <c r="G27" s="401"/>
    </row>
    <row r="28" spans="1:12" ht="314.25" customHeight="1">
      <c r="A28" s="144" t="s">
        <v>146</v>
      </c>
      <c r="B28" s="406" t="s">
        <v>315</v>
      </c>
      <c r="C28" s="407"/>
      <c r="D28" s="407"/>
      <c r="E28" s="407"/>
      <c r="F28" s="407"/>
      <c r="G28" s="407"/>
    </row>
    <row r="29" spans="1:12" ht="74.25" customHeight="1">
      <c r="A29" s="139" t="str">
        <f>'1. CUTTING DOCKET'!B97</f>
        <v xml:space="preserve">DÂY LUỒN DẸP </v>
      </c>
      <c r="B29" s="390" t="str">
        <f>'1. CUTTING DOCKET'!F97</f>
        <v>NAVY</v>
      </c>
      <c r="C29" s="391"/>
      <c r="D29" s="391"/>
      <c r="E29" s="391"/>
      <c r="F29" s="391"/>
      <c r="G29" s="391"/>
    </row>
    <row r="30" spans="1:12" ht="180.75" customHeight="1">
      <c r="A30" s="142" t="s">
        <v>147</v>
      </c>
      <c r="B30" s="396"/>
      <c r="C30" s="397"/>
      <c r="D30" s="397"/>
      <c r="E30" s="397"/>
      <c r="F30" s="397"/>
      <c r="G30" s="397"/>
    </row>
    <row r="31" spans="1:12" s="146" customFormat="1" ht="62.25" customHeight="1">
      <c r="A31" s="139" t="str">
        <f>'1. CUTTING DOCKET'!B102</f>
        <v>THUN 4.8CM</v>
      </c>
      <c r="B31" s="141" t="s">
        <v>40</v>
      </c>
      <c r="C31" s="141" t="str">
        <f>'1. CUTTING DOCKET'!F103</f>
        <v>BLACK</v>
      </c>
      <c r="D31" s="141" t="str">
        <f>'1. CUTTING DOCKET'!F104</f>
        <v>WHITE</v>
      </c>
      <c r="E31" s="141" t="str">
        <f>'1. CUTTING DOCKET'!F105</f>
        <v>BLACK</v>
      </c>
      <c r="F31" s="141" t="str">
        <f>'1. CUTTING DOCKET'!F106</f>
        <v>WHITE</v>
      </c>
      <c r="G31" s="141" t="str">
        <f>'1. CUTTING DOCKET'!F107</f>
        <v>BLACK</v>
      </c>
    </row>
    <row r="32" spans="1:12" ht="409.6" customHeight="1">
      <c r="A32" s="144" t="s">
        <v>148</v>
      </c>
      <c r="B32" s="197"/>
      <c r="C32" s="197"/>
      <c r="D32" s="197"/>
      <c r="E32" s="197"/>
      <c r="F32" s="197"/>
      <c r="G32" s="197"/>
    </row>
    <row r="33" spans="1:7" ht="135">
      <c r="A33" s="139" t="s">
        <v>149</v>
      </c>
      <c r="B33" s="400" t="str">
        <f>'1. CUTTING DOCKET'!F110</f>
        <v>NỀN TRẮNG CHỮ ĐEN</v>
      </c>
      <c r="C33" s="401"/>
      <c r="D33" s="401"/>
      <c r="E33" s="401"/>
      <c r="F33" s="401"/>
      <c r="G33" s="401"/>
    </row>
    <row r="34" spans="1:7" ht="365.25" customHeight="1">
      <c r="A34" s="144" t="s">
        <v>150</v>
      </c>
      <c r="B34" s="398"/>
      <c r="C34" s="399"/>
      <c r="D34" s="399"/>
      <c r="E34" s="399"/>
      <c r="F34" s="399"/>
      <c r="G34" s="399"/>
    </row>
    <row r="35" spans="1:7" ht="90">
      <c r="A35" s="139" t="str">
        <f>'1. CUTTING DOCKET'!B122</f>
        <v>THẺ BÀI 1 LÁ - ZHGT08</v>
      </c>
      <c r="B35" s="390" t="str">
        <f>'1. CUTTING DOCKET'!F122</f>
        <v>NỀN NATURAL CHỮ ĐEN</v>
      </c>
      <c r="C35" s="391"/>
      <c r="D35" s="391"/>
      <c r="E35" s="391"/>
      <c r="F35" s="391"/>
      <c r="G35" s="391"/>
    </row>
    <row r="36" spans="1:7" ht="408.75" customHeight="1">
      <c r="A36" s="142" t="s">
        <v>151</v>
      </c>
      <c r="B36" s="388"/>
      <c r="C36" s="389"/>
      <c r="D36" s="389"/>
      <c r="E36" s="389"/>
      <c r="F36" s="389"/>
      <c r="G36" s="389"/>
    </row>
    <row r="37" spans="1:7" ht="90">
      <c r="A37" s="139" t="str">
        <f>'1. CUTTING DOCKET'!B128</f>
        <v>POLY BAG - 11.25" x 17" + 2"</v>
      </c>
      <c r="B37" s="390" t="str">
        <f>'1. CUTTING DOCKET'!F128</f>
        <v>CLEAR</v>
      </c>
      <c r="C37" s="391"/>
      <c r="D37" s="391"/>
      <c r="E37" s="391"/>
      <c r="F37" s="391"/>
      <c r="G37" s="391"/>
    </row>
    <row r="38" spans="1:7" ht="408.75" customHeight="1">
      <c r="A38" s="142"/>
      <c r="B38" s="388"/>
      <c r="C38" s="389"/>
      <c r="D38" s="389"/>
      <c r="E38" s="389"/>
      <c r="F38" s="389"/>
      <c r="G38" s="389"/>
    </row>
    <row r="39" spans="1:7" ht="165" customHeight="1">
      <c r="A39" s="139" t="s">
        <v>153</v>
      </c>
      <c r="B39" s="390" t="str">
        <f>'1. CUTTING DOCKET'!F134</f>
        <v>NATURAL</v>
      </c>
      <c r="C39" s="391"/>
      <c r="D39" s="391"/>
      <c r="E39" s="391"/>
      <c r="F39" s="391"/>
      <c r="G39" s="391"/>
    </row>
    <row r="40" spans="1:7" ht="408.75" customHeight="1">
      <c r="A40" s="142" t="s">
        <v>154</v>
      </c>
      <c r="B40" s="388"/>
      <c r="C40" s="389"/>
      <c r="D40" s="389"/>
      <c r="E40" s="389"/>
      <c r="F40" s="389"/>
      <c r="G40" s="389"/>
    </row>
    <row r="41" spans="1:7" ht="69" customHeight="1">
      <c r="A41" s="139" t="s">
        <v>139</v>
      </c>
      <c r="B41" s="390" t="s">
        <v>39</v>
      </c>
      <c r="C41" s="391"/>
      <c r="D41" s="391"/>
      <c r="E41" s="391"/>
      <c r="F41" s="391"/>
      <c r="G41" s="391"/>
    </row>
    <row r="42" spans="1:7" ht="408.75" customHeight="1">
      <c r="A42" s="142" t="s">
        <v>152</v>
      </c>
      <c r="B42" s="388"/>
      <c r="C42" s="389"/>
      <c r="D42" s="389"/>
      <c r="E42" s="389"/>
      <c r="F42" s="389"/>
      <c r="G42" s="389"/>
    </row>
    <row r="43" spans="1:7" ht="54" customHeight="1">
      <c r="A43" s="139" t="s">
        <v>140</v>
      </c>
      <c r="B43" s="390" t="s">
        <v>135</v>
      </c>
      <c r="C43" s="391"/>
      <c r="D43" s="391"/>
      <c r="E43" s="391"/>
      <c r="F43" s="391"/>
      <c r="G43" s="391"/>
    </row>
    <row r="44" spans="1:7" ht="216" customHeight="1">
      <c r="A44" s="142" t="s">
        <v>152</v>
      </c>
      <c r="B44" s="388"/>
      <c r="C44" s="389"/>
      <c r="D44" s="389"/>
      <c r="E44" s="389"/>
      <c r="F44" s="389"/>
      <c r="G44" s="389"/>
    </row>
    <row r="45" spans="1:7" ht="90">
      <c r="A45" s="139" t="s">
        <v>168</v>
      </c>
      <c r="B45" s="392" t="s">
        <v>169</v>
      </c>
      <c r="C45" s="393"/>
      <c r="D45" s="393"/>
      <c r="E45" s="393"/>
      <c r="F45" s="393"/>
      <c r="G45" s="393"/>
    </row>
    <row r="46" spans="1:7" ht="272.25" customHeight="1">
      <c r="A46" s="142"/>
      <c r="B46" s="412"/>
      <c r="C46" s="413"/>
      <c r="D46" s="413"/>
    </row>
  </sheetData>
  <mergeCells count="51">
    <mergeCell ref="B46:D46"/>
    <mergeCell ref="A25:A26"/>
    <mergeCell ref="E22:G22"/>
    <mergeCell ref="B23:G23"/>
    <mergeCell ref="A8:A10"/>
    <mergeCell ref="E9:E10"/>
    <mergeCell ref="D12:D13"/>
    <mergeCell ref="C16:C17"/>
    <mergeCell ref="D16:D17"/>
    <mergeCell ref="C8:C10"/>
    <mergeCell ref="D9:D10"/>
    <mergeCell ref="B24:G24"/>
    <mergeCell ref="B12:B13"/>
    <mergeCell ref="B14:B15"/>
    <mergeCell ref="A12:A17"/>
    <mergeCell ref="B16:B17"/>
    <mergeCell ref="E12:E13"/>
    <mergeCell ref="C14:C15"/>
    <mergeCell ref="D14:D15"/>
    <mergeCell ref="E14:E15"/>
    <mergeCell ref="C12:C13"/>
    <mergeCell ref="F9:F10"/>
    <mergeCell ref="G9:G10"/>
    <mergeCell ref="F12:F13"/>
    <mergeCell ref="G12:G13"/>
    <mergeCell ref="F14:F15"/>
    <mergeCell ref="G14:G15"/>
    <mergeCell ref="E26:G26"/>
    <mergeCell ref="B27:G27"/>
    <mergeCell ref="B28:G28"/>
    <mergeCell ref="B29:G29"/>
    <mergeCell ref="F16:F17"/>
    <mergeCell ref="G16:G17"/>
    <mergeCell ref="B20:G20"/>
    <mergeCell ref="E16:E17"/>
    <mergeCell ref="B42:G42"/>
    <mergeCell ref="B43:G43"/>
    <mergeCell ref="B44:G44"/>
    <mergeCell ref="B45:G45"/>
    <mergeCell ref="B7:G7"/>
    <mergeCell ref="B37:G37"/>
    <mergeCell ref="B38:G38"/>
    <mergeCell ref="B39:G39"/>
    <mergeCell ref="B40:G40"/>
    <mergeCell ref="B41:G41"/>
    <mergeCell ref="B30:G30"/>
    <mergeCell ref="B34:G34"/>
    <mergeCell ref="B33:G33"/>
    <mergeCell ref="B35:G35"/>
    <mergeCell ref="B36:G36"/>
    <mergeCell ref="B25:G25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3" max="6" man="1"/>
    <brk id="30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CF7F-1A9A-4995-A1EE-6C457E5861CA}">
  <sheetPr>
    <pageSetUpPr fitToPage="1"/>
  </sheetPr>
  <dimension ref="A1:U829"/>
  <sheetViews>
    <sheetView tabSelected="1" zoomScale="57" zoomScaleNormal="57" workbookViewId="0">
      <pane xSplit="10" ySplit="5" topLeftCell="K13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A9" sqref="A9:XFD25"/>
    </sheetView>
  </sheetViews>
  <sheetFormatPr defaultColWidth="15.21875" defaultRowHeight="14.4"/>
  <cols>
    <col min="1" max="1" width="8.77734375" style="231" customWidth="1"/>
    <col min="2" max="2" width="22.33203125" style="231" customWidth="1"/>
    <col min="3" max="3" width="42.44140625" style="231" customWidth="1"/>
    <col min="4" max="4" width="49.109375" style="231" bestFit="1" customWidth="1"/>
    <col min="5" max="5" width="16" style="231" customWidth="1"/>
    <col min="6" max="6" width="20.21875" style="234" customWidth="1"/>
    <col min="7" max="7" width="22.21875" style="270" customWidth="1"/>
    <col min="8" max="8" width="19.33203125" style="236" customWidth="1"/>
    <col min="9" max="9" width="20.6640625" style="236" customWidth="1"/>
    <col min="10" max="10" width="21.77734375" style="236" customWidth="1"/>
    <col min="11" max="11" width="12.6640625" style="231" customWidth="1"/>
    <col min="12" max="12" width="13.44140625" style="231" customWidth="1"/>
    <col min="13" max="13" width="17" style="231" customWidth="1"/>
    <col min="14" max="14" width="11.77734375" style="231" customWidth="1"/>
    <col min="15" max="21" width="22.33203125" style="231" customWidth="1"/>
    <col min="22" max="16384" width="15.21875" style="231"/>
  </cols>
  <sheetData>
    <row r="1" spans="1:21" ht="27" customHeight="1" thickBot="1">
      <c r="A1" s="422" t="s">
        <v>229</v>
      </c>
      <c r="B1" s="423"/>
      <c r="C1" s="225">
        <f>[1]COMMENTS!C1</f>
        <v>112328</v>
      </c>
      <c r="D1" s="226"/>
      <c r="E1" s="227"/>
      <c r="F1" s="228"/>
      <c r="G1" s="229"/>
      <c r="H1" s="229"/>
      <c r="I1" s="229"/>
      <c r="J1" s="230"/>
    </row>
    <row r="2" spans="1:21" ht="24.75" customHeight="1" thickBot="1">
      <c r="A2" s="424" t="s">
        <v>230</v>
      </c>
      <c r="B2" s="425"/>
      <c r="C2" s="225" t="str">
        <f>[1]COMMENTS!C2</f>
        <v>DOUBLE LAYER JERSEY SHORT</v>
      </c>
      <c r="D2" s="232"/>
      <c r="E2" s="233"/>
      <c r="G2" s="229"/>
      <c r="H2" s="229"/>
      <c r="I2" s="229"/>
      <c r="J2" s="229"/>
    </row>
    <row r="3" spans="1:21" ht="22.8" customHeight="1" thickBot="1">
      <c r="A3" s="424" t="s">
        <v>181</v>
      </c>
      <c r="B3" s="425"/>
      <c r="C3" s="225" t="str">
        <f>[1]COMMENTS!C3</f>
        <v>SP25</v>
      </c>
      <c r="D3" s="232"/>
      <c r="E3" s="233"/>
      <c r="G3" s="235"/>
    </row>
    <row r="4" spans="1:21" ht="22.8" customHeight="1" thickBot="1">
      <c r="A4" s="426" t="s">
        <v>231</v>
      </c>
      <c r="B4" s="427"/>
      <c r="C4" s="225">
        <f>[1]COMMENTS!C4</f>
        <v>0</v>
      </c>
      <c r="D4" s="232"/>
      <c r="E4" s="233"/>
      <c r="F4" s="232">
        <f>[1]COMMENTS!E4</f>
        <v>0</v>
      </c>
      <c r="G4" s="235"/>
    </row>
    <row r="5" spans="1:21" ht="22.8" customHeight="1" thickBot="1">
      <c r="A5" s="428" t="s">
        <v>232</v>
      </c>
      <c r="B5" s="429"/>
      <c r="C5" s="225" t="str">
        <f>[1]COMMENTS!C5</f>
        <v>M</v>
      </c>
      <c r="D5" s="232"/>
      <c r="E5" s="233"/>
      <c r="G5" s="237"/>
    </row>
    <row r="6" spans="1:21" ht="22.8" customHeight="1" thickBot="1">
      <c r="A6" s="238" t="s">
        <v>233</v>
      </c>
      <c r="B6" s="239"/>
      <c r="C6" s="225" t="str">
        <f>[1]COMMENTS!C6</f>
        <v>UNAVAILABLE</v>
      </c>
      <c r="D6" s="232"/>
      <c r="E6" s="240"/>
      <c r="G6" s="241"/>
      <c r="I6" s="242"/>
    </row>
    <row r="7" spans="1:21" ht="50.25" customHeight="1" thickBot="1">
      <c r="A7" s="243"/>
      <c r="B7" s="420" t="s">
        <v>234</v>
      </c>
      <c r="C7" s="421"/>
      <c r="D7" s="244"/>
      <c r="E7" s="245"/>
      <c r="F7" s="246"/>
      <c r="G7" s="247" t="s">
        <v>235</v>
      </c>
      <c r="H7" s="248"/>
      <c r="I7" s="249"/>
      <c r="J7" s="248"/>
      <c r="K7" s="250"/>
      <c r="L7" s="251"/>
      <c r="M7" s="251"/>
      <c r="N7" s="251"/>
      <c r="O7" s="251"/>
      <c r="P7" s="251"/>
      <c r="Q7" s="251"/>
      <c r="R7" s="251"/>
      <c r="S7" s="251"/>
      <c r="T7" s="251"/>
      <c r="U7" s="251"/>
    </row>
    <row r="8" spans="1:21" ht="46.5" customHeight="1" thickBot="1">
      <c r="A8" s="252"/>
      <c r="B8" s="432" t="s">
        <v>236</v>
      </c>
      <c r="C8" s="432"/>
      <c r="D8" s="283"/>
      <c r="E8" s="284" t="s">
        <v>237</v>
      </c>
      <c r="F8" s="253" t="s">
        <v>62</v>
      </c>
      <c r="G8" s="254" t="s">
        <v>10</v>
      </c>
      <c r="H8" s="253" t="s">
        <v>59</v>
      </c>
      <c r="I8" s="255" t="s">
        <v>60</v>
      </c>
      <c r="J8" s="254" t="s">
        <v>61</v>
      </c>
      <c r="K8" s="256"/>
      <c r="M8" s="257"/>
      <c r="N8" s="258"/>
      <c r="O8" s="258"/>
      <c r="P8" s="258"/>
      <c r="Q8" s="258"/>
      <c r="R8" s="258"/>
      <c r="S8" s="258"/>
      <c r="T8" s="258"/>
      <c r="U8" s="258"/>
    </row>
    <row r="9" spans="1:21" ht="42" customHeight="1">
      <c r="A9" s="259">
        <v>1</v>
      </c>
      <c r="B9" s="433" t="s">
        <v>238</v>
      </c>
      <c r="C9" s="433" t="s">
        <v>239</v>
      </c>
      <c r="D9" s="285" t="s">
        <v>240</v>
      </c>
      <c r="E9" s="286">
        <v>0.75</v>
      </c>
      <c r="F9" s="287">
        <f>SUM(G9-1)</f>
        <v>15</v>
      </c>
      <c r="G9" s="288">
        <v>16</v>
      </c>
      <c r="H9" s="287">
        <f>SUM(G9+1)</f>
        <v>17</v>
      </c>
      <c r="I9" s="287">
        <f>SUM(G9+2)</f>
        <v>18</v>
      </c>
      <c r="J9" s="287">
        <f>SUM(G9+3)</f>
        <v>19</v>
      </c>
      <c r="K9" s="250"/>
      <c r="M9" s="260"/>
      <c r="N9" s="251"/>
      <c r="O9" s="251"/>
      <c r="P9" s="251"/>
      <c r="Q9" s="251"/>
      <c r="R9" s="251"/>
      <c r="S9" s="251"/>
      <c r="T9" s="251"/>
      <c r="U9" s="251"/>
    </row>
    <row r="10" spans="1:21" ht="42" customHeight="1">
      <c r="A10" s="259">
        <v>2</v>
      </c>
      <c r="B10" s="285" t="s">
        <v>241</v>
      </c>
      <c r="C10" s="285"/>
      <c r="D10" s="285" t="s">
        <v>242</v>
      </c>
      <c r="E10" s="286">
        <v>0.75</v>
      </c>
      <c r="F10" s="287">
        <f>SUM(G10-1)</f>
        <v>21</v>
      </c>
      <c r="G10" s="289">
        <v>22</v>
      </c>
      <c r="H10" s="287">
        <f>SUM(G10+1)</f>
        <v>23</v>
      </c>
      <c r="I10" s="287">
        <f>SUM(G10+2)</f>
        <v>24</v>
      </c>
      <c r="J10" s="287">
        <f>SUM(G10+3)</f>
        <v>25</v>
      </c>
      <c r="K10" s="250"/>
      <c r="M10" s="257"/>
      <c r="N10" s="251"/>
      <c r="O10" s="251"/>
      <c r="P10" s="251"/>
      <c r="Q10" s="251"/>
      <c r="R10" s="251"/>
      <c r="S10" s="251"/>
      <c r="T10" s="251"/>
      <c r="U10" s="251"/>
    </row>
    <row r="11" spans="1:21" ht="42" customHeight="1">
      <c r="A11" s="259">
        <v>3</v>
      </c>
      <c r="B11" s="433" t="s">
        <v>243</v>
      </c>
      <c r="C11" s="433"/>
      <c r="D11" s="285" t="s">
        <v>244</v>
      </c>
      <c r="E11" s="290">
        <v>0.125</v>
      </c>
      <c r="F11" s="287">
        <f>SUM(G11-0)</f>
        <v>2</v>
      </c>
      <c r="G11" s="291">
        <v>2</v>
      </c>
      <c r="H11" s="287">
        <f>SUM(G11+0)</f>
        <v>2</v>
      </c>
      <c r="I11" s="287">
        <f>SUM(G11+0)</f>
        <v>2</v>
      </c>
      <c r="J11" s="287">
        <f>SUM(G11+0)</f>
        <v>2</v>
      </c>
      <c r="K11" s="250"/>
      <c r="M11" s="260"/>
      <c r="N11" s="251"/>
      <c r="O11" s="251"/>
      <c r="P11" s="251"/>
      <c r="Q11" s="251"/>
      <c r="R11" s="251"/>
      <c r="S11" s="251"/>
      <c r="T11" s="251"/>
      <c r="U11" s="251"/>
    </row>
    <row r="12" spans="1:21" ht="42" customHeight="1">
      <c r="A12" s="259">
        <v>4</v>
      </c>
      <c r="B12" s="285" t="s">
        <v>245</v>
      </c>
      <c r="C12" s="285"/>
      <c r="D12" s="285" t="s">
        <v>246</v>
      </c>
      <c r="E12" s="290">
        <v>0.75</v>
      </c>
      <c r="F12" s="287">
        <f>SUM(G12-1)</f>
        <v>22.25</v>
      </c>
      <c r="G12" s="289">
        <v>23.25</v>
      </c>
      <c r="H12" s="287">
        <f>SUM(G12+1)</f>
        <v>24.25</v>
      </c>
      <c r="I12" s="287">
        <f>SUM(G12+2)</f>
        <v>25.25</v>
      </c>
      <c r="J12" s="287">
        <f>SUM(G12+3)</f>
        <v>26.25</v>
      </c>
      <c r="K12" s="250"/>
      <c r="M12" s="257"/>
      <c r="N12" s="251"/>
      <c r="O12" s="251"/>
      <c r="P12" s="251"/>
      <c r="Q12" s="251"/>
      <c r="R12" s="251"/>
      <c r="S12" s="251"/>
      <c r="T12" s="251"/>
      <c r="U12" s="251"/>
    </row>
    <row r="13" spans="1:21" ht="42" customHeight="1">
      <c r="A13" s="259">
        <v>5</v>
      </c>
      <c r="B13" s="433" t="s">
        <v>247</v>
      </c>
      <c r="C13" s="433" t="s">
        <v>248</v>
      </c>
      <c r="D13" s="285" t="s">
        <v>249</v>
      </c>
      <c r="E13" s="290">
        <v>0.5</v>
      </c>
      <c r="F13" s="287">
        <f>SUM(G13-0.5)</f>
        <v>14.64</v>
      </c>
      <c r="G13" s="289">
        <v>15.14</v>
      </c>
      <c r="H13" s="287">
        <f>SUM(G13+0.5)</f>
        <v>15.64</v>
      </c>
      <c r="I13" s="287">
        <f>SUM(G13+1)</f>
        <v>16.14</v>
      </c>
      <c r="J13" s="287">
        <f>SUM(G13+1.5)</f>
        <v>16.64</v>
      </c>
      <c r="K13" s="250"/>
      <c r="M13" s="261"/>
      <c r="N13" s="251"/>
      <c r="O13" s="251"/>
      <c r="P13" s="251"/>
      <c r="Q13" s="251"/>
      <c r="R13" s="251"/>
      <c r="S13" s="251"/>
      <c r="T13" s="251"/>
      <c r="U13" s="251"/>
    </row>
    <row r="14" spans="1:21" ht="42" customHeight="1">
      <c r="A14" s="259">
        <v>6</v>
      </c>
      <c r="B14" s="433" t="s">
        <v>250</v>
      </c>
      <c r="C14" s="433" t="s">
        <v>251</v>
      </c>
      <c r="D14" s="285" t="s">
        <v>252</v>
      </c>
      <c r="E14" s="290">
        <v>0.25</v>
      </c>
      <c r="F14" s="287">
        <f t="shared" ref="F14:F15" si="0">SUM(G14-1/2)</f>
        <v>13.5</v>
      </c>
      <c r="G14" s="292">
        <v>14</v>
      </c>
      <c r="H14" s="287">
        <f t="shared" ref="H14:H15" si="1">SUM(G14+1/2)</f>
        <v>14.5</v>
      </c>
      <c r="I14" s="287">
        <f t="shared" ref="I14:I15" si="2">SUM(G14+1)</f>
        <v>15</v>
      </c>
      <c r="J14" s="287">
        <f t="shared" ref="J14:J15" si="3">SUM(G14+1.5)</f>
        <v>15.5</v>
      </c>
      <c r="K14" s="250"/>
      <c r="M14" s="257"/>
      <c r="N14" s="251"/>
      <c r="O14" s="251"/>
      <c r="P14" s="251"/>
      <c r="Q14" s="251"/>
      <c r="R14" s="251"/>
      <c r="S14" s="251"/>
      <c r="T14" s="251"/>
      <c r="U14" s="251"/>
    </row>
    <row r="15" spans="1:21" ht="42" customHeight="1">
      <c r="A15" s="259">
        <v>7</v>
      </c>
      <c r="B15" s="433" t="s">
        <v>253</v>
      </c>
      <c r="C15" s="433" t="s">
        <v>254</v>
      </c>
      <c r="D15" s="285" t="s">
        <v>255</v>
      </c>
      <c r="E15" s="290">
        <v>0.25</v>
      </c>
      <c r="F15" s="287">
        <f t="shared" si="0"/>
        <v>17.5</v>
      </c>
      <c r="G15" s="289">
        <v>18</v>
      </c>
      <c r="H15" s="287">
        <f t="shared" si="1"/>
        <v>18.5</v>
      </c>
      <c r="I15" s="287">
        <f t="shared" si="2"/>
        <v>19</v>
      </c>
      <c r="J15" s="287">
        <f t="shared" si="3"/>
        <v>19.5</v>
      </c>
      <c r="K15" s="250"/>
      <c r="M15" s="257"/>
      <c r="N15" s="251"/>
      <c r="O15" s="251"/>
      <c r="P15" s="251"/>
      <c r="Q15" s="251"/>
      <c r="R15" s="251"/>
      <c r="S15" s="251"/>
      <c r="T15" s="251"/>
      <c r="U15" s="251"/>
    </row>
    <row r="16" spans="1:21" ht="42" customHeight="1">
      <c r="A16" s="259">
        <v>8</v>
      </c>
      <c r="B16" s="433" t="s">
        <v>256</v>
      </c>
      <c r="C16" s="433"/>
      <c r="D16" s="285" t="s">
        <v>257</v>
      </c>
      <c r="E16" s="290">
        <v>0.25</v>
      </c>
      <c r="F16" s="287">
        <f>SUM(G16-1/2)</f>
        <v>12.75</v>
      </c>
      <c r="G16" s="291">
        <v>13.25</v>
      </c>
      <c r="H16" s="287">
        <f>SUM(G16+1/2)</f>
        <v>13.75</v>
      </c>
      <c r="I16" s="287">
        <f>SUM(G16+1)</f>
        <v>14.25</v>
      </c>
      <c r="J16" s="287">
        <f>SUM(G16+1.5)</f>
        <v>14.75</v>
      </c>
      <c r="K16" s="250"/>
      <c r="M16" s="260"/>
      <c r="N16" s="251"/>
      <c r="O16" s="251"/>
      <c r="P16" s="251"/>
      <c r="Q16" s="251"/>
      <c r="R16" s="251"/>
      <c r="S16" s="251"/>
      <c r="T16" s="251"/>
      <c r="U16" s="251"/>
    </row>
    <row r="17" spans="1:21" ht="42" customHeight="1">
      <c r="A17" s="259">
        <v>9</v>
      </c>
      <c r="B17" s="433" t="s">
        <v>258</v>
      </c>
      <c r="C17" s="433" t="s">
        <v>259</v>
      </c>
      <c r="D17" s="285" t="s">
        <v>260</v>
      </c>
      <c r="E17" s="290">
        <v>0.25</v>
      </c>
      <c r="F17" s="287">
        <f>SUM(G17-0.25)</f>
        <v>9.75</v>
      </c>
      <c r="G17" s="293">
        <v>10</v>
      </c>
      <c r="H17" s="287">
        <f>SUM(G17+0.25)</f>
        <v>10.25</v>
      </c>
      <c r="I17" s="287">
        <f>SUM(G17+0.5)</f>
        <v>10.5</v>
      </c>
      <c r="J17" s="287">
        <f>SUM(G17+0.75)</f>
        <v>10.75</v>
      </c>
      <c r="K17" s="250"/>
      <c r="M17" s="257"/>
      <c r="N17" s="251"/>
      <c r="O17" s="251"/>
      <c r="P17" s="251"/>
      <c r="Q17" s="251"/>
      <c r="R17" s="251"/>
      <c r="S17" s="251"/>
      <c r="T17" s="251"/>
      <c r="U17" s="251"/>
    </row>
    <row r="18" spans="1:21" ht="42" customHeight="1">
      <c r="A18" s="259">
        <v>11</v>
      </c>
      <c r="B18" s="433" t="s">
        <v>261</v>
      </c>
      <c r="C18" s="433" t="s">
        <v>262</v>
      </c>
      <c r="D18" s="285" t="s">
        <v>263</v>
      </c>
      <c r="E18" s="294">
        <v>0.125</v>
      </c>
      <c r="F18" s="287">
        <f t="shared" ref="F18:F24" si="4">SUM(G18-0)</f>
        <v>6.5</v>
      </c>
      <c r="G18" s="291">
        <v>6.5</v>
      </c>
      <c r="H18" s="287">
        <f t="shared" ref="H18:H24" si="5">SUM(G18+0)</f>
        <v>6.5</v>
      </c>
      <c r="I18" s="287">
        <f t="shared" ref="I18:I24" si="6">SUM(G18+0)</f>
        <v>6.5</v>
      </c>
      <c r="J18" s="287">
        <f t="shared" ref="J18:J24" si="7">SUM(G18+0)</f>
        <v>6.5</v>
      </c>
      <c r="K18" s="250"/>
      <c r="M18" s="262"/>
      <c r="N18" s="251"/>
      <c r="O18" s="251"/>
      <c r="P18" s="251"/>
      <c r="Q18" s="251"/>
      <c r="R18" s="251"/>
      <c r="S18" s="251"/>
      <c r="T18" s="251"/>
      <c r="U18" s="251"/>
    </row>
    <row r="19" spans="1:21" ht="42" customHeight="1">
      <c r="A19" s="259">
        <v>12</v>
      </c>
      <c r="B19" s="433" t="s">
        <v>264</v>
      </c>
      <c r="C19" s="433" t="s">
        <v>262</v>
      </c>
      <c r="D19" s="285" t="s">
        <v>265</v>
      </c>
      <c r="E19" s="294">
        <v>0.125</v>
      </c>
      <c r="F19" s="287">
        <f t="shared" si="4"/>
        <v>5.5</v>
      </c>
      <c r="G19" s="291">
        <v>5.5</v>
      </c>
      <c r="H19" s="287">
        <f t="shared" si="5"/>
        <v>5.5</v>
      </c>
      <c r="I19" s="287">
        <f t="shared" si="6"/>
        <v>5.5</v>
      </c>
      <c r="J19" s="287">
        <f t="shared" si="7"/>
        <v>5.5</v>
      </c>
      <c r="K19" s="250"/>
      <c r="M19" s="262"/>
      <c r="N19" s="251"/>
      <c r="O19" s="251"/>
      <c r="P19" s="251"/>
      <c r="Q19" s="251"/>
      <c r="R19" s="251"/>
      <c r="S19" s="251"/>
      <c r="T19" s="251"/>
      <c r="U19" s="251"/>
    </row>
    <row r="20" spans="1:21" ht="42" customHeight="1">
      <c r="A20" s="259">
        <v>13</v>
      </c>
      <c r="B20" s="433" t="s">
        <v>266</v>
      </c>
      <c r="C20" s="433" t="s">
        <v>262</v>
      </c>
      <c r="D20" s="285" t="s">
        <v>267</v>
      </c>
      <c r="E20" s="290">
        <v>0.125</v>
      </c>
      <c r="F20" s="287">
        <f t="shared" si="4"/>
        <v>0.75</v>
      </c>
      <c r="G20" s="291">
        <v>0.75</v>
      </c>
      <c r="H20" s="287">
        <f t="shared" si="5"/>
        <v>0.75</v>
      </c>
      <c r="I20" s="287">
        <f t="shared" si="6"/>
        <v>0.75</v>
      </c>
      <c r="J20" s="287">
        <f t="shared" si="7"/>
        <v>0.75</v>
      </c>
      <c r="K20" s="250"/>
      <c r="M20" s="260"/>
      <c r="N20" s="251"/>
      <c r="O20" s="251"/>
      <c r="P20" s="251"/>
      <c r="Q20" s="251"/>
      <c r="R20" s="251"/>
      <c r="S20" s="251"/>
      <c r="T20" s="251"/>
      <c r="U20" s="251"/>
    </row>
    <row r="21" spans="1:21" ht="42" customHeight="1">
      <c r="A21" s="259">
        <v>14</v>
      </c>
      <c r="B21" s="430" t="s">
        <v>268</v>
      </c>
      <c r="C21" s="431"/>
      <c r="D21" s="285" t="s">
        <v>269</v>
      </c>
      <c r="E21" s="290">
        <v>0.125</v>
      </c>
      <c r="F21" s="287">
        <f t="shared" si="4"/>
        <v>0.75</v>
      </c>
      <c r="G21" s="291">
        <v>0.75</v>
      </c>
      <c r="H21" s="287">
        <f t="shared" si="5"/>
        <v>0.75</v>
      </c>
      <c r="I21" s="287">
        <f t="shared" si="6"/>
        <v>0.75</v>
      </c>
      <c r="J21" s="287">
        <f t="shared" si="7"/>
        <v>0.75</v>
      </c>
      <c r="K21" s="250"/>
      <c r="M21" s="260"/>
      <c r="N21" s="251"/>
      <c r="O21" s="251"/>
      <c r="P21" s="251"/>
      <c r="Q21" s="251"/>
      <c r="R21" s="251"/>
      <c r="S21" s="251"/>
      <c r="T21" s="251"/>
      <c r="U21" s="251"/>
    </row>
    <row r="22" spans="1:21" ht="42" customHeight="1">
      <c r="A22" s="259">
        <v>15</v>
      </c>
      <c r="B22" s="433" t="s">
        <v>270</v>
      </c>
      <c r="C22" s="433" t="s">
        <v>271</v>
      </c>
      <c r="D22" s="285" t="s">
        <v>272</v>
      </c>
      <c r="E22" s="294">
        <v>0.125</v>
      </c>
      <c r="F22" s="287">
        <f t="shared" si="4"/>
        <v>2.25</v>
      </c>
      <c r="G22" s="291">
        <v>2.25</v>
      </c>
      <c r="H22" s="287">
        <f t="shared" si="5"/>
        <v>2.25</v>
      </c>
      <c r="I22" s="287">
        <f t="shared" si="6"/>
        <v>2.25</v>
      </c>
      <c r="J22" s="287">
        <f t="shared" si="7"/>
        <v>2.25</v>
      </c>
      <c r="K22" s="250"/>
      <c r="M22" s="263"/>
      <c r="N22" s="251"/>
      <c r="O22" s="251"/>
      <c r="P22" s="251"/>
      <c r="Q22" s="251"/>
      <c r="R22" s="251"/>
      <c r="S22" s="251"/>
      <c r="T22" s="251"/>
      <c r="U22" s="251"/>
    </row>
    <row r="23" spans="1:21" ht="42" customHeight="1">
      <c r="A23" s="259">
        <v>16</v>
      </c>
      <c r="B23" s="433" t="s">
        <v>302</v>
      </c>
      <c r="C23" s="433" t="s">
        <v>262</v>
      </c>
      <c r="D23" s="285" t="s">
        <v>303</v>
      </c>
      <c r="E23" s="290">
        <v>0.125</v>
      </c>
      <c r="F23" s="287">
        <f t="shared" si="4"/>
        <v>1.25</v>
      </c>
      <c r="G23" s="291">
        <v>1.25</v>
      </c>
      <c r="H23" s="287">
        <f t="shared" si="5"/>
        <v>1.25</v>
      </c>
      <c r="I23" s="287">
        <f t="shared" si="6"/>
        <v>1.25</v>
      </c>
      <c r="J23" s="287">
        <f t="shared" si="7"/>
        <v>1.25</v>
      </c>
      <c r="K23" s="250"/>
      <c r="M23" s="260"/>
      <c r="N23" s="251"/>
      <c r="O23" s="251"/>
      <c r="P23" s="251"/>
      <c r="Q23" s="251"/>
      <c r="R23" s="251"/>
      <c r="S23" s="251"/>
      <c r="T23" s="251"/>
      <c r="U23" s="251"/>
    </row>
    <row r="24" spans="1:21" ht="42" customHeight="1">
      <c r="A24" s="259">
        <v>17</v>
      </c>
      <c r="B24" s="285" t="s">
        <v>304</v>
      </c>
      <c r="C24" s="285"/>
      <c r="D24" s="285" t="s">
        <v>305</v>
      </c>
      <c r="E24" s="290">
        <v>0.125</v>
      </c>
      <c r="F24" s="287">
        <f t="shared" si="4"/>
        <v>1</v>
      </c>
      <c r="G24" s="291">
        <v>1</v>
      </c>
      <c r="H24" s="287">
        <f t="shared" si="5"/>
        <v>1</v>
      </c>
      <c r="I24" s="287">
        <f t="shared" si="6"/>
        <v>1</v>
      </c>
      <c r="J24" s="287">
        <f t="shared" si="7"/>
        <v>1</v>
      </c>
      <c r="K24" s="250"/>
      <c r="M24" s="260"/>
      <c r="N24" s="251"/>
      <c r="O24" s="251"/>
      <c r="P24" s="251"/>
      <c r="Q24" s="251"/>
      <c r="R24" s="251"/>
      <c r="S24" s="251"/>
      <c r="T24" s="251"/>
      <c r="U24" s="251"/>
    </row>
    <row r="25" spans="1:21" ht="42" customHeight="1">
      <c r="A25" s="259">
        <v>18</v>
      </c>
      <c r="B25" s="285" t="s">
        <v>273</v>
      </c>
      <c r="C25" s="285"/>
      <c r="D25" s="285" t="s">
        <v>274</v>
      </c>
      <c r="E25" s="286">
        <v>0.5</v>
      </c>
      <c r="F25" s="287">
        <f>SUM(G25-2)</f>
        <v>51</v>
      </c>
      <c r="G25" s="295">
        <v>53</v>
      </c>
      <c r="H25" s="287">
        <f>SUM(G25+2)</f>
        <v>55</v>
      </c>
      <c r="I25" s="287">
        <f>SUM(G25+4)</f>
        <v>57</v>
      </c>
      <c r="J25" s="287">
        <f>SUM(G25+6)</f>
        <v>59</v>
      </c>
      <c r="K25" s="250"/>
      <c r="M25" s="257"/>
      <c r="N25" s="251"/>
      <c r="O25" s="251"/>
      <c r="P25" s="251"/>
      <c r="Q25" s="251"/>
      <c r="R25" s="251"/>
      <c r="S25" s="251"/>
      <c r="T25" s="251"/>
      <c r="U25" s="251"/>
    </row>
    <row r="26" spans="1:21" s="240" customFormat="1" ht="19.05" customHeight="1">
      <c r="A26" s="264"/>
      <c r="B26" s="436"/>
      <c r="C26" s="436"/>
      <c r="D26" s="436"/>
      <c r="E26" s="436"/>
      <c r="F26" s="436"/>
      <c r="G26" s="436"/>
      <c r="H26" s="436"/>
      <c r="I26" s="436"/>
      <c r="J26" s="436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</row>
    <row r="27" spans="1:21" s="240" customFormat="1" ht="19.05" customHeight="1">
      <c r="A27" s="264"/>
      <c r="B27" s="251"/>
      <c r="C27" s="265"/>
      <c r="D27" s="265"/>
      <c r="E27" s="265"/>
      <c r="F27" s="251"/>
      <c r="G27" s="266"/>
      <c r="H27" s="267"/>
      <c r="I27" s="266"/>
      <c r="J27" s="266"/>
      <c r="K27" s="265"/>
      <c r="L27" s="264"/>
      <c r="M27" s="264"/>
      <c r="N27" s="264"/>
      <c r="O27" s="264"/>
      <c r="P27" s="264"/>
      <c r="Q27" s="264"/>
      <c r="R27" s="264"/>
      <c r="S27" s="264"/>
      <c r="T27" s="264"/>
      <c r="U27" s="264"/>
    </row>
    <row r="28" spans="1:21" s="240" customFormat="1" ht="19.05" customHeight="1">
      <c r="A28" s="264"/>
      <c r="B28" s="264"/>
      <c r="C28" s="436"/>
      <c r="D28" s="436"/>
      <c r="E28" s="436"/>
      <c r="F28" s="436"/>
      <c r="G28" s="436"/>
      <c r="H28" s="436"/>
      <c r="I28" s="436"/>
      <c r="J28" s="436"/>
      <c r="K28" s="436"/>
      <c r="L28" s="264"/>
      <c r="M28" s="264"/>
      <c r="N28" s="264"/>
      <c r="O28" s="264"/>
      <c r="P28" s="264"/>
      <c r="Q28" s="264"/>
      <c r="R28" s="264"/>
      <c r="S28" s="264"/>
      <c r="T28" s="264"/>
      <c r="U28" s="264"/>
    </row>
    <row r="29" spans="1:21" s="240" customFormat="1" ht="19.05" customHeight="1">
      <c r="A29" s="264"/>
      <c r="B29" s="264"/>
      <c r="C29" s="436"/>
      <c r="D29" s="436"/>
      <c r="E29" s="436"/>
      <c r="F29" s="436"/>
      <c r="G29" s="436"/>
      <c r="H29" s="436"/>
      <c r="I29" s="436"/>
      <c r="J29" s="436"/>
      <c r="K29" s="436"/>
      <c r="L29" s="264"/>
      <c r="M29" s="264"/>
      <c r="N29" s="264"/>
      <c r="O29" s="264"/>
      <c r="P29" s="264"/>
      <c r="Q29" s="264"/>
      <c r="R29" s="264"/>
      <c r="S29" s="264"/>
      <c r="T29" s="264"/>
      <c r="U29" s="264"/>
    </row>
    <row r="30" spans="1:21" s="240" customFormat="1" ht="19.05" customHeight="1">
      <c r="A30" s="264"/>
      <c r="B30" s="264"/>
      <c r="C30" s="436"/>
      <c r="D30" s="436"/>
      <c r="E30" s="436"/>
      <c r="F30" s="436"/>
      <c r="G30" s="436"/>
      <c r="H30" s="436"/>
      <c r="I30" s="436"/>
      <c r="J30" s="436"/>
      <c r="K30" s="436"/>
      <c r="L30" s="264"/>
      <c r="M30" s="264"/>
      <c r="N30" s="264"/>
      <c r="O30" s="264"/>
      <c r="P30" s="264"/>
      <c r="Q30" s="264"/>
      <c r="R30" s="264"/>
      <c r="S30" s="264"/>
      <c r="T30" s="264"/>
      <c r="U30" s="264"/>
    </row>
    <row r="31" spans="1:21" s="240" customFormat="1" ht="26.25" customHeight="1">
      <c r="A31" s="264"/>
      <c r="B31" s="264"/>
      <c r="C31" s="434"/>
      <c r="D31" s="434"/>
      <c r="E31" s="434"/>
      <c r="F31" s="435"/>
      <c r="G31" s="435"/>
      <c r="H31" s="435"/>
      <c r="I31" s="435"/>
      <c r="J31" s="435"/>
      <c r="K31" s="435"/>
      <c r="L31" s="264"/>
      <c r="M31" s="264"/>
      <c r="N31" s="264"/>
      <c r="O31" s="264"/>
      <c r="P31" s="264"/>
      <c r="Q31" s="264"/>
      <c r="R31" s="264"/>
      <c r="S31" s="264"/>
      <c r="T31" s="264"/>
      <c r="U31" s="264"/>
    </row>
    <row r="32" spans="1:21" ht="19.05" customHeight="1">
      <c r="A32" s="251"/>
      <c r="B32" s="264"/>
      <c r="C32" s="436"/>
      <c r="D32" s="436"/>
      <c r="E32" s="436"/>
      <c r="F32" s="436"/>
      <c r="G32" s="436"/>
      <c r="H32" s="436"/>
      <c r="I32" s="436"/>
      <c r="J32" s="436"/>
      <c r="K32" s="436"/>
      <c r="L32" s="251"/>
      <c r="M32" s="251"/>
      <c r="N32" s="251"/>
      <c r="O32" s="251"/>
      <c r="P32" s="251"/>
      <c r="Q32" s="251"/>
      <c r="R32" s="251"/>
      <c r="S32" s="251"/>
      <c r="T32" s="251"/>
      <c r="U32" s="251"/>
    </row>
    <row r="33" spans="1:21" ht="19.05" customHeight="1">
      <c r="A33" s="251"/>
      <c r="B33" s="264"/>
      <c r="C33" s="436"/>
      <c r="D33" s="436"/>
      <c r="E33" s="436"/>
      <c r="F33" s="436"/>
      <c r="G33" s="436"/>
      <c r="H33" s="436"/>
      <c r="I33" s="436"/>
      <c r="J33" s="436"/>
      <c r="K33" s="436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  <row r="34" spans="1:21" ht="19.05" customHeight="1">
      <c r="A34" s="251"/>
      <c r="B34" s="251"/>
      <c r="C34" s="251"/>
      <c r="D34" s="251"/>
      <c r="E34" s="251"/>
      <c r="F34" s="266"/>
      <c r="G34" s="268"/>
      <c r="H34" s="266"/>
      <c r="I34" s="266"/>
      <c r="J34" s="266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</row>
    <row r="35" spans="1:21" ht="19.05" customHeight="1">
      <c r="A35" s="251"/>
      <c r="B35" s="251"/>
      <c r="C35" s="251"/>
      <c r="D35" s="251"/>
      <c r="E35" s="251"/>
      <c r="F35" s="266"/>
      <c r="G35" s="268"/>
      <c r="H35" s="266"/>
      <c r="I35" s="266"/>
      <c r="J35" s="266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</row>
    <row r="36" spans="1:21" ht="19.05" customHeight="1">
      <c r="A36" s="251"/>
      <c r="B36" s="251"/>
      <c r="C36" s="251"/>
      <c r="D36" s="251"/>
      <c r="E36" s="251"/>
      <c r="F36" s="266"/>
      <c r="G36" s="268"/>
      <c r="H36" s="266"/>
      <c r="I36" s="266"/>
      <c r="J36" s="266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</row>
    <row r="37" spans="1:21" ht="19.05" customHeight="1">
      <c r="A37" s="251"/>
      <c r="B37" s="251"/>
      <c r="C37" s="251"/>
      <c r="D37" s="251"/>
      <c r="E37" s="251"/>
      <c r="F37" s="266"/>
      <c r="G37" s="268"/>
      <c r="H37" s="266"/>
      <c r="I37" s="266"/>
      <c r="J37" s="266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</row>
    <row r="38" spans="1:21" ht="19.05" customHeight="1">
      <c r="A38" s="251"/>
      <c r="B38" s="251"/>
      <c r="C38" s="251"/>
      <c r="D38" s="251"/>
      <c r="E38" s="251"/>
      <c r="F38" s="266"/>
      <c r="G38" s="268"/>
      <c r="H38" s="266"/>
      <c r="I38" s="266"/>
      <c r="J38" s="266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</row>
    <row r="39" spans="1:21" ht="19.05" customHeight="1">
      <c r="A39" s="251"/>
      <c r="B39" s="251"/>
      <c r="C39" s="251"/>
      <c r="D39" s="251"/>
      <c r="E39" s="251"/>
      <c r="F39" s="266"/>
      <c r="G39" s="268"/>
      <c r="H39" s="266"/>
      <c r="I39" s="266"/>
      <c r="J39" s="266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</row>
    <row r="40" spans="1:21" ht="19.05" customHeight="1">
      <c r="A40" s="251"/>
      <c r="B40" s="251"/>
      <c r="C40" s="251"/>
      <c r="D40" s="251"/>
      <c r="E40" s="251"/>
      <c r="F40" s="266"/>
      <c r="G40" s="268"/>
      <c r="H40" s="266"/>
      <c r="I40" s="266"/>
      <c r="J40" s="266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</row>
    <row r="41" spans="1:21" ht="19.05" customHeight="1">
      <c r="A41" s="251"/>
      <c r="B41" s="251"/>
      <c r="C41" s="251"/>
      <c r="D41" s="251"/>
      <c r="E41" s="251"/>
      <c r="F41" s="266"/>
      <c r="G41" s="268"/>
      <c r="H41" s="266"/>
      <c r="I41" s="266"/>
      <c r="J41" s="266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</row>
    <row r="42" spans="1:21" ht="19.05" customHeight="1">
      <c r="A42" s="251"/>
      <c r="B42" s="251"/>
      <c r="C42" s="251"/>
      <c r="D42" s="251"/>
      <c r="E42" s="251"/>
      <c r="F42" s="266"/>
      <c r="G42" s="268"/>
      <c r="H42" s="266"/>
      <c r="I42" s="266"/>
      <c r="J42" s="266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</row>
    <row r="43" spans="1:21" ht="19.05" customHeight="1">
      <c r="A43" s="251"/>
      <c r="B43" s="251"/>
      <c r="C43" s="251"/>
      <c r="D43" s="251"/>
      <c r="E43" s="251"/>
      <c r="F43" s="266"/>
      <c r="G43" s="268"/>
      <c r="H43" s="266"/>
      <c r="I43" s="266"/>
      <c r="J43" s="266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</row>
    <row r="44" spans="1:21" ht="19.05" customHeight="1">
      <c r="A44" s="251"/>
      <c r="B44" s="251"/>
      <c r="C44" s="251"/>
      <c r="D44" s="251"/>
      <c r="E44" s="251"/>
      <c r="F44" s="266"/>
      <c r="G44" s="268"/>
      <c r="H44" s="266"/>
      <c r="I44" s="266"/>
      <c r="J44" s="266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</row>
    <row r="45" spans="1:21" ht="19.05" customHeight="1">
      <c r="A45" s="251"/>
      <c r="B45" s="251"/>
      <c r="C45" s="251"/>
      <c r="D45" s="251"/>
      <c r="E45" s="251"/>
      <c r="F45" s="266"/>
      <c r="G45" s="268"/>
      <c r="H45" s="266"/>
      <c r="I45" s="266"/>
      <c r="J45" s="266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</row>
    <row r="46" spans="1:21" ht="19.05" customHeight="1">
      <c r="A46" s="251"/>
      <c r="B46" s="251"/>
      <c r="C46" s="251"/>
      <c r="D46" s="251"/>
      <c r="E46" s="251"/>
      <c r="F46" s="266"/>
      <c r="G46" s="268"/>
      <c r="H46" s="266"/>
      <c r="I46" s="266"/>
      <c r="J46" s="266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</row>
    <row r="47" spans="1:21" ht="19.05" customHeight="1">
      <c r="A47" s="251"/>
      <c r="B47" s="251"/>
      <c r="C47" s="251"/>
      <c r="D47" s="251"/>
      <c r="E47" s="251"/>
      <c r="F47" s="266"/>
      <c r="G47" s="268"/>
      <c r="H47" s="266"/>
      <c r="I47" s="266"/>
      <c r="J47" s="266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</row>
    <row r="48" spans="1:21" ht="19.05" customHeight="1">
      <c r="A48" s="251"/>
      <c r="B48" s="251"/>
      <c r="C48" s="251"/>
      <c r="D48" s="251"/>
      <c r="E48" s="251"/>
      <c r="F48" s="266"/>
      <c r="G48" s="268"/>
      <c r="H48" s="266"/>
      <c r="I48" s="266"/>
      <c r="J48" s="266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</row>
    <row r="49" spans="1:21" ht="19.05" customHeight="1">
      <c r="A49" s="251"/>
      <c r="B49" s="251"/>
      <c r="C49" s="251"/>
      <c r="D49" s="251"/>
      <c r="E49" s="251"/>
      <c r="F49" s="266"/>
      <c r="G49" s="268"/>
      <c r="H49" s="266"/>
      <c r="I49" s="266"/>
      <c r="J49" s="266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</row>
    <row r="50" spans="1:21" ht="19.05" customHeight="1">
      <c r="A50" s="251"/>
      <c r="B50" s="251"/>
      <c r="C50" s="251"/>
      <c r="D50" s="251"/>
      <c r="E50" s="251"/>
      <c r="F50" s="266"/>
      <c r="G50" s="268"/>
      <c r="H50" s="266"/>
      <c r="I50" s="266"/>
      <c r="J50" s="266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</row>
    <row r="51" spans="1:21" ht="19.05" customHeight="1">
      <c r="A51" s="251"/>
      <c r="B51" s="251"/>
      <c r="C51" s="251"/>
      <c r="D51" s="251"/>
      <c r="E51" s="251"/>
      <c r="F51" s="266"/>
      <c r="G51" s="268"/>
      <c r="H51" s="266"/>
      <c r="I51" s="266"/>
      <c r="J51" s="266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</row>
    <row r="52" spans="1:21" ht="19.05" customHeight="1">
      <c r="A52" s="251"/>
      <c r="B52" s="251"/>
      <c r="C52" s="251"/>
      <c r="D52" s="251"/>
      <c r="E52" s="251"/>
      <c r="F52" s="266"/>
      <c r="G52" s="268"/>
      <c r="H52" s="266"/>
      <c r="I52" s="266"/>
      <c r="J52" s="266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</row>
    <row r="53" spans="1:21" ht="19.05" customHeight="1">
      <c r="A53" s="251"/>
      <c r="B53" s="251"/>
      <c r="C53" s="251"/>
      <c r="D53" s="251"/>
      <c r="E53" s="251"/>
      <c r="F53" s="266"/>
      <c r="G53" s="268"/>
      <c r="H53" s="266"/>
      <c r="I53" s="266"/>
      <c r="J53" s="266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</row>
    <row r="54" spans="1:21" ht="19.05" customHeight="1">
      <c r="A54" s="251"/>
      <c r="B54" s="251"/>
      <c r="C54" s="251"/>
      <c r="D54" s="251"/>
      <c r="E54" s="251"/>
      <c r="F54" s="266"/>
      <c r="G54" s="268"/>
      <c r="H54" s="266"/>
      <c r="I54" s="266"/>
      <c r="J54" s="266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</row>
    <row r="55" spans="1:21" ht="19.05" customHeight="1">
      <c r="A55" s="251"/>
      <c r="B55" s="251"/>
      <c r="C55" s="251"/>
      <c r="D55" s="251"/>
      <c r="E55" s="251"/>
      <c r="F55" s="266"/>
      <c r="G55" s="268"/>
      <c r="H55" s="266"/>
      <c r="I55" s="266"/>
      <c r="J55" s="266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</row>
    <row r="56" spans="1:21" ht="19.05" customHeight="1">
      <c r="A56" s="251"/>
      <c r="B56" s="251"/>
      <c r="C56" s="251"/>
      <c r="D56" s="251"/>
      <c r="E56" s="251"/>
      <c r="F56" s="266"/>
      <c r="G56" s="268"/>
      <c r="H56" s="266"/>
      <c r="I56" s="266"/>
      <c r="J56" s="266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</row>
    <row r="57" spans="1:21" ht="19.05" customHeight="1">
      <c r="A57" s="251"/>
      <c r="B57" s="251"/>
      <c r="C57" s="251"/>
      <c r="D57" s="251"/>
      <c r="E57" s="251"/>
      <c r="F57" s="266"/>
      <c r="G57" s="268"/>
      <c r="H57" s="266"/>
      <c r="I57" s="266"/>
      <c r="J57" s="266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</row>
    <row r="58" spans="1:21" ht="19.05" customHeight="1">
      <c r="A58" s="251"/>
      <c r="B58" s="251"/>
      <c r="C58" s="251"/>
      <c r="D58" s="251"/>
      <c r="E58" s="251"/>
      <c r="F58" s="266"/>
      <c r="G58" s="268"/>
      <c r="H58" s="266"/>
      <c r="I58" s="266"/>
      <c r="J58" s="266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</row>
    <row r="59" spans="1:21" ht="19.05" customHeight="1">
      <c r="A59" s="251"/>
      <c r="B59" s="251"/>
      <c r="C59" s="251"/>
      <c r="D59" s="251"/>
      <c r="E59" s="251"/>
      <c r="F59" s="266"/>
      <c r="G59" s="268"/>
      <c r="H59" s="266"/>
      <c r="I59" s="266"/>
      <c r="J59" s="266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</row>
    <row r="60" spans="1:21" ht="19.05" customHeight="1">
      <c r="A60" s="251"/>
      <c r="B60" s="251"/>
      <c r="C60" s="251"/>
      <c r="D60" s="251"/>
      <c r="E60" s="251"/>
      <c r="F60" s="266"/>
      <c r="G60" s="268"/>
      <c r="H60" s="266"/>
      <c r="I60" s="266"/>
      <c r="J60" s="266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</row>
    <row r="61" spans="1:21" ht="19.05" customHeight="1">
      <c r="A61" s="251"/>
      <c r="B61" s="251"/>
      <c r="C61" s="251"/>
      <c r="D61" s="251"/>
      <c r="E61" s="251"/>
      <c r="F61" s="266"/>
      <c r="G61" s="268"/>
      <c r="H61" s="266"/>
      <c r="I61" s="266"/>
      <c r="J61" s="266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</row>
    <row r="62" spans="1:21" ht="19.05" customHeight="1">
      <c r="A62" s="251"/>
      <c r="B62" s="251"/>
      <c r="C62" s="251"/>
      <c r="D62" s="251"/>
      <c r="E62" s="251"/>
      <c r="F62" s="266"/>
      <c r="G62" s="268"/>
      <c r="H62" s="266"/>
      <c r="I62" s="266"/>
      <c r="J62" s="266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</row>
    <row r="63" spans="1:21" ht="19.05" customHeight="1">
      <c r="A63" s="251"/>
      <c r="B63" s="251"/>
      <c r="C63" s="251"/>
      <c r="D63" s="251"/>
      <c r="E63" s="251"/>
      <c r="F63" s="266"/>
      <c r="G63" s="268"/>
      <c r="H63" s="266"/>
      <c r="I63" s="266"/>
      <c r="J63" s="266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</row>
    <row r="64" spans="1:21" ht="19.05" customHeight="1">
      <c r="A64" s="251"/>
      <c r="B64" s="251"/>
      <c r="C64" s="251"/>
      <c r="D64" s="251"/>
      <c r="E64" s="251"/>
      <c r="F64" s="266"/>
      <c r="G64" s="268"/>
      <c r="H64" s="266"/>
      <c r="I64" s="266"/>
      <c r="J64" s="266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</row>
    <row r="65" spans="1:21" ht="19.05" customHeight="1">
      <c r="A65" s="251"/>
      <c r="B65" s="251"/>
      <c r="C65" s="251"/>
      <c r="D65" s="251"/>
      <c r="E65" s="251"/>
      <c r="F65" s="266"/>
      <c r="G65" s="268"/>
      <c r="H65" s="266"/>
      <c r="I65" s="266"/>
      <c r="J65" s="266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</row>
    <row r="66" spans="1:21" ht="19.05" customHeight="1">
      <c r="A66" s="251"/>
      <c r="B66" s="251"/>
      <c r="C66" s="251"/>
      <c r="D66" s="251"/>
      <c r="E66" s="251"/>
      <c r="F66" s="266"/>
      <c r="G66" s="268"/>
      <c r="H66" s="266"/>
      <c r="I66" s="266"/>
      <c r="J66" s="266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</row>
    <row r="67" spans="1:21" ht="19.05" customHeight="1">
      <c r="A67" s="251"/>
      <c r="B67" s="251"/>
      <c r="C67" s="251"/>
      <c r="D67" s="251"/>
      <c r="E67" s="251"/>
      <c r="F67" s="266"/>
      <c r="G67" s="268"/>
      <c r="H67" s="266"/>
      <c r="I67" s="266"/>
      <c r="J67" s="266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</row>
    <row r="68" spans="1:21" ht="19.05" customHeight="1">
      <c r="A68" s="251"/>
      <c r="B68" s="251"/>
      <c r="C68" s="251"/>
      <c r="D68" s="251"/>
      <c r="E68" s="251"/>
      <c r="F68" s="266"/>
      <c r="G68" s="268"/>
      <c r="H68" s="266"/>
      <c r="I68" s="266"/>
      <c r="J68" s="266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</row>
    <row r="69" spans="1:21" ht="19.05" customHeight="1">
      <c r="A69" s="251"/>
      <c r="B69" s="251"/>
      <c r="C69" s="251"/>
      <c r="D69" s="251"/>
      <c r="E69" s="251"/>
      <c r="F69" s="266"/>
      <c r="G69" s="268"/>
      <c r="H69" s="266"/>
      <c r="I69" s="266"/>
      <c r="J69" s="266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</row>
    <row r="70" spans="1:21" ht="19.05" customHeight="1">
      <c r="A70" s="251"/>
      <c r="B70" s="251"/>
      <c r="C70" s="251"/>
      <c r="D70" s="251"/>
      <c r="E70" s="251"/>
      <c r="F70" s="266"/>
      <c r="G70" s="268"/>
      <c r="H70" s="266"/>
      <c r="I70" s="266"/>
      <c r="J70" s="266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</row>
    <row r="71" spans="1:21" ht="19.05" customHeight="1">
      <c r="A71" s="251"/>
      <c r="B71" s="251"/>
      <c r="C71" s="251"/>
      <c r="D71" s="251"/>
      <c r="E71" s="251"/>
      <c r="F71" s="266"/>
      <c r="G71" s="268"/>
      <c r="H71" s="266"/>
      <c r="I71" s="266"/>
      <c r="J71" s="266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</row>
    <row r="72" spans="1:21" ht="19.05" customHeight="1">
      <c r="A72" s="251"/>
      <c r="B72" s="251"/>
      <c r="C72" s="251"/>
      <c r="D72" s="251"/>
      <c r="E72" s="251"/>
      <c r="F72" s="266"/>
      <c r="G72" s="268"/>
      <c r="H72" s="266"/>
      <c r="I72" s="266"/>
      <c r="J72" s="266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</row>
    <row r="73" spans="1:21" ht="19.05" customHeight="1">
      <c r="A73" s="251"/>
      <c r="B73" s="251"/>
      <c r="C73" s="251"/>
      <c r="D73" s="251"/>
      <c r="E73" s="251"/>
      <c r="F73" s="266"/>
      <c r="G73" s="268"/>
      <c r="H73" s="266"/>
      <c r="I73" s="266"/>
      <c r="J73" s="266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</row>
    <row r="74" spans="1:21" ht="19.05" customHeight="1">
      <c r="A74" s="251"/>
      <c r="B74" s="251"/>
      <c r="C74" s="251"/>
      <c r="D74" s="251"/>
      <c r="E74" s="251"/>
      <c r="F74" s="266"/>
      <c r="G74" s="268"/>
      <c r="H74" s="266"/>
      <c r="I74" s="266"/>
      <c r="J74" s="266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</row>
    <row r="75" spans="1:21" ht="19.05" customHeight="1">
      <c r="A75" s="251"/>
      <c r="B75" s="251"/>
      <c r="C75" s="251"/>
      <c r="D75" s="251"/>
      <c r="E75" s="251"/>
      <c r="F75" s="266"/>
      <c r="G75" s="268"/>
      <c r="H75" s="266"/>
      <c r="I75" s="266"/>
      <c r="J75" s="266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</row>
    <row r="76" spans="1:21" ht="19.05" customHeight="1">
      <c r="A76" s="251"/>
      <c r="B76" s="251"/>
      <c r="C76" s="251"/>
      <c r="D76" s="251"/>
      <c r="E76" s="251"/>
      <c r="F76" s="266"/>
      <c r="G76" s="268"/>
      <c r="H76" s="266"/>
      <c r="I76" s="266"/>
      <c r="J76" s="266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</row>
    <row r="77" spans="1:21" ht="19.05" customHeight="1">
      <c r="A77" s="251"/>
      <c r="B77" s="251"/>
      <c r="C77" s="251"/>
      <c r="D77" s="251"/>
      <c r="E77" s="251"/>
      <c r="F77" s="266"/>
      <c r="G77" s="268"/>
      <c r="H77" s="266"/>
      <c r="I77" s="266"/>
      <c r="J77" s="266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</row>
    <row r="78" spans="1:21" ht="19.05" customHeight="1">
      <c r="A78" s="251"/>
      <c r="B78" s="251"/>
      <c r="C78" s="251"/>
      <c r="D78" s="251"/>
      <c r="E78" s="251"/>
      <c r="F78" s="266"/>
      <c r="G78" s="268"/>
      <c r="H78" s="266"/>
      <c r="I78" s="266"/>
      <c r="J78" s="266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</row>
    <row r="79" spans="1:21" ht="19.05" customHeight="1">
      <c r="A79" s="251"/>
      <c r="B79" s="251"/>
      <c r="C79" s="251"/>
      <c r="D79" s="251"/>
      <c r="E79" s="251"/>
      <c r="F79" s="266"/>
      <c r="G79" s="268"/>
      <c r="H79" s="266"/>
      <c r="I79" s="266"/>
      <c r="J79" s="266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</row>
    <row r="80" spans="1:21" ht="19.05" customHeight="1">
      <c r="A80" s="251"/>
      <c r="B80" s="251"/>
      <c r="C80" s="251"/>
      <c r="D80" s="251"/>
      <c r="E80" s="251"/>
      <c r="F80" s="266"/>
      <c r="G80" s="268"/>
      <c r="H80" s="266"/>
      <c r="I80" s="266"/>
      <c r="J80" s="266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</row>
    <row r="81" spans="1:21" ht="19.05" customHeight="1">
      <c r="A81" s="251"/>
      <c r="B81" s="251"/>
      <c r="C81" s="251"/>
      <c r="D81" s="251"/>
      <c r="E81" s="251"/>
      <c r="F81" s="266"/>
      <c r="G81" s="268"/>
      <c r="H81" s="266"/>
      <c r="I81" s="266"/>
      <c r="J81" s="266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</row>
    <row r="82" spans="1:21" ht="19.05" customHeight="1">
      <c r="A82" s="251"/>
      <c r="B82" s="251"/>
      <c r="C82" s="251"/>
      <c r="D82" s="251"/>
      <c r="E82" s="251"/>
      <c r="F82" s="266"/>
      <c r="G82" s="268"/>
      <c r="H82" s="266"/>
      <c r="I82" s="266"/>
      <c r="J82" s="266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</row>
    <row r="83" spans="1:21" ht="19.05" customHeight="1">
      <c r="A83" s="251"/>
      <c r="B83" s="251"/>
      <c r="C83" s="251"/>
      <c r="D83" s="251"/>
      <c r="E83" s="251"/>
      <c r="F83" s="266"/>
      <c r="G83" s="268"/>
      <c r="H83" s="266"/>
      <c r="I83" s="266"/>
      <c r="J83" s="266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</row>
    <row r="84" spans="1:21" ht="19.05" customHeight="1">
      <c r="A84" s="251"/>
      <c r="B84" s="251"/>
      <c r="C84" s="251"/>
      <c r="D84" s="251"/>
      <c r="E84" s="251"/>
      <c r="F84" s="266"/>
      <c r="G84" s="268"/>
      <c r="H84" s="266"/>
      <c r="I84" s="266"/>
      <c r="J84" s="266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</row>
    <row r="85" spans="1:21" ht="19.05" customHeight="1">
      <c r="A85" s="251"/>
      <c r="B85" s="251"/>
      <c r="C85" s="251"/>
      <c r="D85" s="251"/>
      <c r="E85" s="251"/>
      <c r="F85" s="266"/>
      <c r="G85" s="268"/>
      <c r="H85" s="266"/>
      <c r="I85" s="266"/>
      <c r="J85" s="266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</row>
    <row r="86" spans="1:21" ht="19.05" customHeight="1">
      <c r="A86" s="251"/>
      <c r="B86" s="251"/>
      <c r="C86" s="251"/>
      <c r="D86" s="251"/>
      <c r="E86" s="251"/>
      <c r="F86" s="266"/>
      <c r="G86" s="269"/>
      <c r="H86" s="266"/>
      <c r="I86" s="266"/>
      <c r="J86" s="266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</row>
    <row r="87" spans="1:21" ht="19.05" customHeight="1">
      <c r="A87" s="251"/>
      <c r="B87" s="251"/>
      <c r="C87" s="251"/>
      <c r="D87" s="251"/>
      <c r="E87" s="251"/>
      <c r="F87" s="266"/>
      <c r="G87" s="269"/>
      <c r="H87" s="266"/>
      <c r="I87" s="266"/>
      <c r="J87" s="266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</row>
    <row r="88" spans="1:21" ht="19.05" customHeight="1">
      <c r="A88" s="251"/>
      <c r="B88" s="251"/>
      <c r="C88" s="251"/>
      <c r="D88" s="251"/>
      <c r="E88" s="251"/>
      <c r="F88" s="266"/>
      <c r="G88" s="269"/>
      <c r="H88" s="266"/>
      <c r="I88" s="266"/>
      <c r="J88" s="266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</row>
    <row r="89" spans="1:21" ht="19.05" customHeight="1">
      <c r="A89" s="251"/>
      <c r="B89" s="251"/>
      <c r="C89" s="251"/>
      <c r="D89" s="251"/>
      <c r="E89" s="251"/>
      <c r="F89" s="266"/>
      <c r="G89" s="269"/>
      <c r="H89" s="266"/>
      <c r="I89" s="266"/>
      <c r="J89" s="266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</row>
    <row r="90" spans="1:21" ht="19.05" customHeight="1">
      <c r="A90" s="251"/>
      <c r="B90" s="251"/>
      <c r="C90" s="251"/>
      <c r="D90" s="251"/>
      <c r="E90" s="251"/>
      <c r="F90" s="266"/>
      <c r="G90" s="269"/>
      <c r="H90" s="266"/>
      <c r="I90" s="266"/>
      <c r="J90" s="266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</row>
    <row r="91" spans="1:21" ht="19.05" customHeight="1">
      <c r="A91" s="251"/>
      <c r="B91" s="251"/>
      <c r="C91" s="251"/>
      <c r="D91" s="251"/>
      <c r="E91" s="251"/>
      <c r="F91" s="266"/>
      <c r="G91" s="269"/>
      <c r="H91" s="266"/>
      <c r="I91" s="266"/>
      <c r="J91" s="266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</row>
    <row r="92" spans="1:21" ht="19.05" customHeight="1">
      <c r="A92" s="251"/>
      <c r="B92" s="251"/>
      <c r="C92" s="251"/>
      <c r="D92" s="251"/>
      <c r="E92" s="251"/>
      <c r="F92" s="266"/>
      <c r="G92" s="269"/>
      <c r="H92" s="266"/>
      <c r="I92" s="266"/>
      <c r="J92" s="266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</row>
    <row r="93" spans="1:21" ht="19.05" customHeight="1">
      <c r="A93" s="251"/>
      <c r="B93" s="251"/>
      <c r="C93" s="251"/>
      <c r="D93" s="251"/>
      <c r="E93" s="251"/>
      <c r="F93" s="266"/>
      <c r="G93" s="269"/>
      <c r="H93" s="266"/>
      <c r="I93" s="266"/>
      <c r="J93" s="266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</row>
    <row r="94" spans="1:21" ht="19.05" customHeight="1">
      <c r="A94" s="251"/>
      <c r="B94" s="251"/>
      <c r="C94" s="251"/>
      <c r="D94" s="251"/>
      <c r="E94" s="251"/>
      <c r="F94" s="266"/>
      <c r="G94" s="269"/>
      <c r="H94" s="266"/>
      <c r="I94" s="266"/>
      <c r="J94" s="266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</row>
    <row r="95" spans="1:21" ht="19.05" customHeight="1">
      <c r="A95" s="251"/>
      <c r="B95" s="251"/>
      <c r="C95" s="251"/>
      <c r="D95" s="251"/>
      <c r="E95" s="251"/>
      <c r="F95" s="266"/>
      <c r="G95" s="269"/>
      <c r="H95" s="266"/>
      <c r="I95" s="266"/>
      <c r="J95" s="266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</row>
    <row r="96" spans="1:21" ht="19.05" customHeight="1">
      <c r="A96" s="251"/>
      <c r="B96" s="251"/>
      <c r="C96" s="251"/>
      <c r="D96" s="251"/>
      <c r="E96" s="251"/>
      <c r="F96" s="266"/>
      <c r="G96" s="269"/>
      <c r="H96" s="266"/>
      <c r="I96" s="266"/>
      <c r="J96" s="266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</row>
    <row r="97" spans="1:21" ht="19.05" customHeight="1">
      <c r="A97" s="251"/>
      <c r="B97" s="251"/>
      <c r="C97" s="251"/>
      <c r="D97" s="251"/>
      <c r="E97" s="251"/>
      <c r="F97" s="266"/>
      <c r="G97" s="269"/>
      <c r="H97" s="266"/>
      <c r="I97" s="266"/>
      <c r="J97" s="266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</row>
    <row r="98" spans="1:21" ht="19.05" customHeight="1">
      <c r="A98" s="251"/>
      <c r="B98" s="251"/>
      <c r="C98" s="251"/>
      <c r="D98" s="251"/>
      <c r="E98" s="251"/>
      <c r="F98" s="266"/>
      <c r="G98" s="269"/>
      <c r="H98" s="266"/>
      <c r="I98" s="266"/>
      <c r="J98" s="266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</row>
    <row r="99" spans="1:21" ht="19.05" customHeight="1">
      <c r="A99" s="251"/>
      <c r="B99" s="251"/>
      <c r="C99" s="251"/>
      <c r="D99" s="251"/>
      <c r="E99" s="251"/>
      <c r="F99" s="266"/>
      <c r="G99" s="269"/>
      <c r="H99" s="266"/>
      <c r="I99" s="266"/>
      <c r="J99" s="266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</row>
    <row r="100" spans="1:21" ht="19.05" customHeight="1">
      <c r="A100" s="251"/>
      <c r="B100" s="251"/>
      <c r="C100" s="251"/>
      <c r="D100" s="251"/>
      <c r="E100" s="251"/>
      <c r="F100" s="266"/>
      <c r="G100" s="269"/>
      <c r="H100" s="266"/>
      <c r="I100" s="266"/>
      <c r="J100" s="266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</row>
    <row r="101" spans="1:21" ht="19.05" customHeight="1">
      <c r="A101" s="251"/>
      <c r="B101" s="251"/>
      <c r="C101" s="251"/>
      <c r="D101" s="251"/>
      <c r="E101" s="251"/>
      <c r="F101" s="266"/>
      <c r="G101" s="269"/>
      <c r="H101" s="266"/>
      <c r="I101" s="266"/>
      <c r="J101" s="266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</row>
    <row r="102" spans="1:21" ht="19.05" customHeight="1">
      <c r="A102" s="251"/>
      <c r="B102" s="251"/>
      <c r="C102" s="251"/>
      <c r="D102" s="251"/>
      <c r="E102" s="251"/>
      <c r="F102" s="266"/>
      <c r="G102" s="269"/>
      <c r="H102" s="266"/>
      <c r="I102" s="266"/>
      <c r="J102" s="266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</row>
    <row r="103" spans="1:21" ht="19.05" customHeight="1">
      <c r="A103" s="251"/>
      <c r="B103" s="251"/>
      <c r="C103" s="251"/>
      <c r="D103" s="251"/>
      <c r="E103" s="251"/>
      <c r="F103" s="266"/>
      <c r="G103" s="269"/>
      <c r="H103" s="266"/>
      <c r="I103" s="266"/>
      <c r="J103" s="266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</row>
    <row r="104" spans="1:21" ht="19.05" customHeight="1">
      <c r="A104" s="251"/>
      <c r="B104" s="251"/>
      <c r="C104" s="251"/>
      <c r="D104" s="251"/>
      <c r="E104" s="251"/>
      <c r="F104" s="266"/>
      <c r="G104" s="269"/>
      <c r="H104" s="266"/>
      <c r="I104" s="266"/>
      <c r="J104" s="266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</row>
    <row r="105" spans="1:21" ht="19.05" customHeight="1">
      <c r="A105" s="251"/>
      <c r="B105" s="251"/>
      <c r="C105" s="251"/>
      <c r="D105" s="251"/>
      <c r="E105" s="251"/>
      <c r="F105" s="266"/>
      <c r="G105" s="269"/>
      <c r="H105" s="266"/>
      <c r="I105" s="266"/>
      <c r="J105" s="266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</row>
    <row r="106" spans="1:21" ht="19.05" customHeight="1">
      <c r="A106" s="251"/>
      <c r="B106" s="251"/>
      <c r="C106" s="251"/>
      <c r="D106" s="251"/>
      <c r="E106" s="251"/>
      <c r="F106" s="266"/>
      <c r="G106" s="269"/>
      <c r="H106" s="266"/>
      <c r="I106" s="266"/>
      <c r="J106" s="266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</row>
    <row r="107" spans="1:21" ht="19.05" customHeight="1">
      <c r="A107" s="251"/>
      <c r="B107" s="251"/>
      <c r="C107" s="251"/>
      <c r="D107" s="251"/>
      <c r="E107" s="251"/>
      <c r="F107" s="266"/>
      <c r="G107" s="269"/>
      <c r="H107" s="266"/>
      <c r="I107" s="266"/>
      <c r="J107" s="266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</row>
    <row r="108" spans="1:21" ht="19.05" customHeight="1">
      <c r="A108" s="251"/>
      <c r="B108" s="251"/>
      <c r="C108" s="251"/>
      <c r="D108" s="251"/>
      <c r="E108" s="251"/>
      <c r="F108" s="266"/>
      <c r="G108" s="269"/>
      <c r="H108" s="266"/>
      <c r="I108" s="266"/>
      <c r="J108" s="266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</row>
    <row r="109" spans="1:21" ht="19.05" customHeight="1">
      <c r="A109" s="251"/>
      <c r="B109" s="251"/>
      <c r="C109" s="251"/>
      <c r="D109" s="251"/>
      <c r="E109" s="251"/>
      <c r="F109" s="266"/>
      <c r="G109" s="269"/>
      <c r="H109" s="266"/>
      <c r="I109" s="266"/>
      <c r="J109" s="266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</row>
    <row r="110" spans="1:21" ht="19.05" customHeight="1">
      <c r="A110" s="251"/>
      <c r="B110" s="251"/>
      <c r="C110" s="251"/>
      <c r="D110" s="251"/>
      <c r="E110" s="251"/>
      <c r="F110" s="266"/>
      <c r="G110" s="269"/>
      <c r="H110" s="266"/>
      <c r="I110" s="266"/>
      <c r="J110" s="266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</row>
    <row r="111" spans="1:21" ht="19.05" customHeight="1">
      <c r="A111" s="251"/>
      <c r="B111" s="251"/>
      <c r="C111" s="251"/>
      <c r="D111" s="251"/>
      <c r="E111" s="251"/>
      <c r="F111" s="266"/>
      <c r="G111" s="269"/>
      <c r="H111" s="266"/>
      <c r="I111" s="266"/>
      <c r="J111" s="266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</row>
    <row r="112" spans="1:21" ht="19.05" customHeight="1">
      <c r="A112" s="251"/>
      <c r="B112" s="251"/>
      <c r="C112" s="251"/>
      <c r="D112" s="251"/>
      <c r="E112" s="251"/>
      <c r="F112" s="266"/>
      <c r="G112" s="269"/>
      <c r="H112" s="266"/>
      <c r="I112" s="266"/>
      <c r="J112" s="266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</row>
    <row r="113" spans="1:21" ht="19.05" customHeight="1">
      <c r="A113" s="251"/>
      <c r="B113" s="251"/>
      <c r="C113" s="251"/>
      <c r="D113" s="251"/>
      <c r="E113" s="251"/>
      <c r="F113" s="266"/>
      <c r="G113" s="269"/>
      <c r="H113" s="266"/>
      <c r="I113" s="266"/>
      <c r="J113" s="266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</row>
    <row r="114" spans="1:21" ht="19.05" customHeight="1">
      <c r="A114" s="251"/>
      <c r="B114" s="251"/>
      <c r="C114" s="251"/>
      <c r="D114" s="251"/>
      <c r="E114" s="251"/>
      <c r="F114" s="266"/>
      <c r="G114" s="269"/>
      <c r="H114" s="266"/>
      <c r="I114" s="266"/>
      <c r="J114" s="266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</row>
    <row r="115" spans="1:21" ht="19.05" customHeight="1">
      <c r="A115" s="251"/>
      <c r="B115" s="251"/>
      <c r="C115" s="251"/>
      <c r="D115" s="251"/>
      <c r="E115" s="251"/>
      <c r="F115" s="266"/>
      <c r="G115" s="269"/>
      <c r="H115" s="266"/>
      <c r="I115" s="266"/>
      <c r="J115" s="266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</row>
    <row r="116" spans="1:21" ht="19.05" customHeight="1">
      <c r="A116" s="251"/>
      <c r="B116" s="251"/>
      <c r="C116" s="251"/>
      <c r="D116" s="251"/>
      <c r="E116" s="251"/>
      <c r="F116" s="266"/>
      <c r="G116" s="269"/>
      <c r="H116" s="266"/>
      <c r="I116" s="266"/>
      <c r="J116" s="266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</row>
    <row r="117" spans="1:21" ht="19.05" customHeight="1">
      <c r="A117" s="251"/>
      <c r="B117" s="251"/>
      <c r="C117" s="251"/>
      <c r="D117" s="251"/>
      <c r="E117" s="251"/>
      <c r="F117" s="266"/>
      <c r="G117" s="269"/>
      <c r="H117" s="266"/>
      <c r="I117" s="266"/>
      <c r="J117" s="266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</row>
    <row r="118" spans="1:21" ht="19.05" customHeight="1">
      <c r="A118" s="251"/>
      <c r="B118" s="251"/>
      <c r="C118" s="251"/>
      <c r="D118" s="251"/>
      <c r="E118" s="251"/>
      <c r="F118" s="266"/>
      <c r="G118" s="269"/>
      <c r="H118" s="266"/>
      <c r="I118" s="266"/>
      <c r="J118" s="266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</row>
    <row r="119" spans="1:21" ht="19.05" customHeight="1">
      <c r="A119" s="251"/>
      <c r="B119" s="251"/>
      <c r="C119" s="251"/>
      <c r="D119" s="251"/>
      <c r="E119" s="251"/>
      <c r="F119" s="266"/>
      <c r="G119" s="269"/>
      <c r="H119" s="266"/>
      <c r="I119" s="266"/>
      <c r="J119" s="266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</row>
    <row r="120" spans="1:21" ht="19.05" customHeight="1">
      <c r="A120" s="251"/>
      <c r="B120" s="251"/>
      <c r="C120" s="251"/>
      <c r="D120" s="251"/>
      <c r="E120" s="251"/>
      <c r="F120" s="266"/>
      <c r="G120" s="269"/>
      <c r="H120" s="266"/>
      <c r="I120" s="266"/>
      <c r="J120" s="266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</row>
    <row r="121" spans="1:21" ht="19.05" customHeight="1">
      <c r="A121" s="251"/>
      <c r="B121" s="251"/>
      <c r="C121" s="251"/>
      <c r="D121" s="251"/>
      <c r="E121" s="251"/>
      <c r="F121" s="266"/>
      <c r="G121" s="269"/>
      <c r="H121" s="266"/>
      <c r="I121" s="266"/>
      <c r="J121" s="266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</row>
    <row r="122" spans="1:21" ht="19.05" customHeight="1">
      <c r="A122" s="251"/>
      <c r="B122" s="251"/>
      <c r="C122" s="251"/>
      <c r="D122" s="251"/>
      <c r="E122" s="251"/>
      <c r="F122" s="266"/>
      <c r="G122" s="269"/>
      <c r="H122" s="266"/>
      <c r="I122" s="266"/>
      <c r="J122" s="266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</row>
    <row r="123" spans="1:21" ht="19.05" customHeight="1">
      <c r="A123" s="251"/>
      <c r="B123" s="251"/>
      <c r="C123" s="251"/>
      <c r="D123" s="251"/>
      <c r="E123" s="251"/>
      <c r="F123" s="266"/>
      <c r="G123" s="269"/>
      <c r="H123" s="266"/>
      <c r="I123" s="266"/>
      <c r="J123" s="266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</row>
    <row r="124" spans="1:21" ht="19.05" customHeight="1">
      <c r="A124" s="251"/>
      <c r="B124" s="251"/>
      <c r="C124" s="251"/>
      <c r="D124" s="251"/>
      <c r="E124" s="251"/>
      <c r="F124" s="266"/>
      <c r="G124" s="269"/>
      <c r="H124" s="266"/>
      <c r="I124" s="266"/>
      <c r="J124" s="266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</row>
    <row r="125" spans="1:21" ht="19.05" customHeight="1">
      <c r="A125" s="251"/>
      <c r="B125" s="251"/>
      <c r="C125" s="251"/>
      <c r="D125" s="251"/>
      <c r="E125" s="251"/>
      <c r="F125" s="266"/>
      <c r="G125" s="269"/>
      <c r="H125" s="266"/>
      <c r="I125" s="266"/>
      <c r="J125" s="266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</row>
    <row r="126" spans="1:21" ht="19.05" customHeight="1">
      <c r="A126" s="251"/>
      <c r="B126" s="251"/>
      <c r="C126" s="251"/>
      <c r="D126" s="251"/>
      <c r="E126" s="251"/>
      <c r="F126" s="266"/>
      <c r="G126" s="269"/>
      <c r="H126" s="266"/>
      <c r="I126" s="266"/>
      <c r="J126" s="266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</row>
    <row r="127" spans="1:21" ht="19.05" customHeight="1">
      <c r="A127" s="251"/>
      <c r="B127" s="251"/>
      <c r="C127" s="251"/>
      <c r="D127" s="251"/>
      <c r="E127" s="251"/>
      <c r="F127" s="266"/>
      <c r="G127" s="269"/>
      <c r="H127" s="266"/>
      <c r="I127" s="266"/>
      <c r="J127" s="266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</row>
    <row r="128" spans="1:21" ht="19.05" customHeight="1">
      <c r="A128" s="251"/>
      <c r="B128" s="251"/>
      <c r="C128" s="251"/>
      <c r="D128" s="251"/>
      <c r="E128" s="251"/>
      <c r="F128" s="266"/>
      <c r="G128" s="269"/>
      <c r="H128" s="266"/>
      <c r="I128" s="266"/>
      <c r="J128" s="266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</row>
    <row r="129" spans="1:21" ht="19.05" customHeight="1">
      <c r="A129" s="251"/>
      <c r="B129" s="251"/>
      <c r="C129" s="251"/>
      <c r="D129" s="251"/>
      <c r="E129" s="251"/>
      <c r="F129" s="266"/>
      <c r="G129" s="269"/>
      <c r="H129" s="266"/>
      <c r="I129" s="266"/>
      <c r="J129" s="266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</row>
    <row r="130" spans="1:21" ht="19.05" customHeight="1">
      <c r="A130" s="251"/>
      <c r="B130" s="251"/>
      <c r="C130" s="251"/>
      <c r="D130" s="251"/>
      <c r="E130" s="251"/>
      <c r="F130" s="266"/>
      <c r="G130" s="269"/>
      <c r="H130" s="266"/>
      <c r="I130" s="266"/>
      <c r="J130" s="266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</row>
    <row r="131" spans="1:21" ht="19.05" customHeight="1">
      <c r="A131" s="251"/>
      <c r="B131" s="251"/>
      <c r="C131" s="251"/>
      <c r="D131" s="251"/>
      <c r="E131" s="251"/>
      <c r="F131" s="266"/>
      <c r="G131" s="269"/>
      <c r="H131" s="266"/>
      <c r="I131" s="266"/>
      <c r="J131" s="266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</row>
    <row r="132" spans="1:21" ht="19.05" customHeight="1">
      <c r="A132" s="251"/>
      <c r="B132" s="251"/>
      <c r="C132" s="251"/>
      <c r="D132" s="251"/>
      <c r="E132" s="251"/>
      <c r="F132" s="266"/>
      <c r="G132" s="269"/>
      <c r="H132" s="266"/>
      <c r="I132" s="266"/>
      <c r="J132" s="266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</row>
    <row r="133" spans="1:21" ht="19.05" customHeight="1">
      <c r="A133" s="251"/>
      <c r="B133" s="251"/>
      <c r="C133" s="251"/>
      <c r="D133" s="251"/>
      <c r="E133" s="251"/>
      <c r="F133" s="266"/>
      <c r="G133" s="269"/>
      <c r="H133" s="266"/>
      <c r="I133" s="266"/>
      <c r="J133" s="266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</row>
    <row r="134" spans="1:21" ht="19.05" customHeight="1">
      <c r="A134" s="251"/>
      <c r="B134" s="251"/>
      <c r="C134" s="251"/>
      <c r="D134" s="251"/>
      <c r="E134" s="251"/>
      <c r="F134" s="266"/>
      <c r="G134" s="269"/>
      <c r="H134" s="266"/>
      <c r="I134" s="266"/>
      <c r="J134" s="266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</row>
    <row r="135" spans="1:21" ht="19.05" customHeight="1">
      <c r="A135" s="251"/>
      <c r="B135" s="251"/>
      <c r="C135" s="251"/>
      <c r="D135" s="251"/>
      <c r="E135" s="251"/>
      <c r="F135" s="266"/>
      <c r="G135" s="269"/>
      <c r="H135" s="266"/>
      <c r="I135" s="266"/>
      <c r="J135" s="266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</row>
    <row r="136" spans="1:21" ht="19.05" customHeight="1">
      <c r="A136" s="251"/>
      <c r="B136" s="251"/>
      <c r="C136" s="251"/>
      <c r="D136" s="251"/>
      <c r="E136" s="251"/>
      <c r="F136" s="266"/>
      <c r="G136" s="269"/>
      <c r="H136" s="266"/>
      <c r="I136" s="266"/>
      <c r="J136" s="266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</row>
    <row r="137" spans="1:21" ht="19.05" customHeight="1">
      <c r="A137" s="251"/>
      <c r="B137" s="251"/>
      <c r="C137" s="251"/>
      <c r="D137" s="251"/>
      <c r="E137" s="251"/>
      <c r="F137" s="266"/>
      <c r="G137" s="269"/>
      <c r="H137" s="266"/>
      <c r="I137" s="266"/>
      <c r="J137" s="266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</row>
    <row r="138" spans="1:21" ht="19.05" customHeight="1">
      <c r="A138" s="251"/>
      <c r="B138" s="251"/>
      <c r="C138" s="251"/>
      <c r="D138" s="251"/>
      <c r="E138" s="251"/>
      <c r="F138" s="266"/>
      <c r="G138" s="269"/>
      <c r="H138" s="266"/>
      <c r="I138" s="266"/>
      <c r="J138" s="266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</row>
    <row r="139" spans="1:21" ht="19.05" customHeight="1">
      <c r="A139" s="251"/>
      <c r="B139" s="251"/>
      <c r="C139" s="251"/>
      <c r="D139" s="251"/>
      <c r="E139" s="251"/>
      <c r="F139" s="266"/>
      <c r="G139" s="269"/>
      <c r="H139" s="266"/>
      <c r="I139" s="266"/>
      <c r="J139" s="266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</row>
    <row r="140" spans="1:21" ht="19.05" customHeight="1">
      <c r="A140" s="251"/>
      <c r="B140" s="251"/>
      <c r="C140" s="251"/>
      <c r="D140" s="251"/>
      <c r="E140" s="251"/>
      <c r="F140" s="266"/>
      <c r="G140" s="269"/>
      <c r="H140" s="266"/>
      <c r="I140" s="266"/>
      <c r="J140" s="266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</row>
    <row r="141" spans="1:21" ht="19.05" customHeight="1">
      <c r="A141" s="251"/>
      <c r="B141" s="251"/>
      <c r="C141" s="251"/>
      <c r="D141" s="251"/>
      <c r="E141" s="251"/>
      <c r="F141" s="266"/>
      <c r="G141" s="269"/>
      <c r="H141" s="266"/>
      <c r="I141" s="266"/>
      <c r="J141" s="266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</row>
    <row r="142" spans="1:21" ht="19.05" customHeight="1">
      <c r="A142" s="251"/>
      <c r="B142" s="251"/>
      <c r="C142" s="251"/>
      <c r="D142" s="251"/>
      <c r="E142" s="251"/>
      <c r="F142" s="266"/>
      <c r="G142" s="269"/>
      <c r="H142" s="266"/>
      <c r="I142" s="266"/>
      <c r="J142" s="266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</row>
    <row r="143" spans="1:21" ht="19.05" customHeight="1">
      <c r="A143" s="251"/>
      <c r="B143" s="251"/>
      <c r="C143" s="251"/>
      <c r="D143" s="251"/>
      <c r="E143" s="251"/>
      <c r="F143" s="266"/>
      <c r="G143" s="269"/>
      <c r="H143" s="266"/>
      <c r="I143" s="266"/>
      <c r="J143" s="266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</row>
    <row r="144" spans="1:21" ht="19.05" customHeight="1">
      <c r="A144" s="251"/>
      <c r="B144" s="251"/>
      <c r="C144" s="251"/>
      <c r="D144" s="251"/>
      <c r="E144" s="251"/>
      <c r="F144" s="266"/>
      <c r="G144" s="269"/>
      <c r="H144" s="266"/>
      <c r="I144" s="266"/>
      <c r="J144" s="266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</row>
    <row r="145" spans="1:21" ht="19.05" customHeight="1">
      <c r="A145" s="251"/>
      <c r="B145" s="251"/>
      <c r="C145" s="251"/>
      <c r="D145" s="251"/>
      <c r="E145" s="251"/>
      <c r="F145" s="266"/>
      <c r="G145" s="269"/>
      <c r="H145" s="266"/>
      <c r="I145" s="266"/>
      <c r="J145" s="266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</row>
    <row r="146" spans="1:21" ht="19.05" customHeight="1">
      <c r="A146" s="251"/>
      <c r="B146" s="251"/>
      <c r="C146" s="251"/>
      <c r="D146" s="251"/>
      <c r="E146" s="251"/>
      <c r="F146" s="266"/>
      <c r="G146" s="269"/>
      <c r="H146" s="266"/>
      <c r="I146" s="266"/>
      <c r="J146" s="266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</row>
    <row r="147" spans="1:21" ht="19.05" customHeight="1">
      <c r="A147" s="251"/>
      <c r="B147" s="251"/>
      <c r="C147" s="251"/>
      <c r="D147" s="251"/>
      <c r="E147" s="251"/>
      <c r="F147" s="266"/>
      <c r="G147" s="269"/>
      <c r="H147" s="266"/>
      <c r="I147" s="266"/>
      <c r="J147" s="266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</row>
    <row r="148" spans="1:21" ht="19.05" customHeight="1">
      <c r="A148" s="251"/>
      <c r="B148" s="251"/>
      <c r="C148" s="251"/>
      <c r="D148" s="251"/>
      <c r="E148" s="251"/>
      <c r="F148" s="266"/>
      <c r="G148" s="269"/>
      <c r="H148" s="266"/>
      <c r="I148" s="266"/>
      <c r="J148" s="266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</row>
    <row r="149" spans="1:21" ht="19.05" customHeight="1">
      <c r="A149" s="251"/>
      <c r="B149" s="251"/>
      <c r="C149" s="251"/>
      <c r="D149" s="251"/>
      <c r="E149" s="251"/>
      <c r="F149" s="266"/>
      <c r="G149" s="269"/>
      <c r="H149" s="266"/>
      <c r="I149" s="266"/>
      <c r="J149" s="266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</row>
    <row r="150" spans="1:21" ht="19.05" customHeight="1">
      <c r="A150" s="251"/>
      <c r="B150" s="251"/>
      <c r="C150" s="251"/>
      <c r="D150" s="251"/>
      <c r="E150" s="251"/>
      <c r="F150" s="266"/>
      <c r="G150" s="269"/>
      <c r="H150" s="266"/>
      <c r="I150" s="266"/>
      <c r="J150" s="266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</row>
    <row r="151" spans="1:21" ht="19.05" customHeight="1">
      <c r="A151" s="251"/>
      <c r="B151" s="251"/>
      <c r="C151" s="251"/>
      <c r="D151" s="251"/>
      <c r="E151" s="251"/>
      <c r="F151" s="266"/>
      <c r="G151" s="269"/>
      <c r="H151" s="266"/>
      <c r="I151" s="266"/>
      <c r="J151" s="266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</row>
    <row r="152" spans="1:21" ht="19.05" customHeight="1">
      <c r="A152" s="251"/>
      <c r="B152" s="251"/>
      <c r="C152" s="251"/>
      <c r="D152" s="251"/>
      <c r="E152" s="251"/>
      <c r="F152" s="266"/>
      <c r="G152" s="269"/>
      <c r="H152" s="266"/>
      <c r="I152" s="266"/>
      <c r="J152" s="266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</row>
    <row r="153" spans="1:21" ht="19.05" customHeight="1">
      <c r="A153" s="251"/>
      <c r="B153" s="251"/>
      <c r="C153" s="251"/>
      <c r="D153" s="251"/>
      <c r="E153" s="251"/>
      <c r="F153" s="266"/>
      <c r="G153" s="269"/>
      <c r="H153" s="266"/>
      <c r="I153" s="266"/>
      <c r="J153" s="266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</row>
    <row r="154" spans="1:21" ht="19.05" customHeight="1">
      <c r="A154" s="251"/>
      <c r="B154" s="251"/>
      <c r="C154" s="251"/>
      <c r="D154" s="251"/>
      <c r="E154" s="251"/>
      <c r="F154" s="266"/>
      <c r="G154" s="269"/>
      <c r="H154" s="266"/>
      <c r="I154" s="266"/>
      <c r="J154" s="266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</row>
    <row r="155" spans="1:21" ht="19.05" customHeight="1">
      <c r="A155" s="251"/>
      <c r="B155" s="251"/>
      <c r="C155" s="251"/>
      <c r="D155" s="251"/>
      <c r="E155" s="251"/>
      <c r="F155" s="266"/>
      <c r="G155" s="269"/>
      <c r="H155" s="266"/>
      <c r="I155" s="266"/>
      <c r="J155" s="266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</row>
    <row r="156" spans="1:21" ht="19.05" customHeight="1">
      <c r="A156" s="251"/>
      <c r="B156" s="251"/>
      <c r="C156" s="251"/>
      <c r="D156" s="251"/>
      <c r="E156" s="251"/>
      <c r="F156" s="266"/>
      <c r="G156" s="269"/>
      <c r="H156" s="266"/>
      <c r="I156" s="266"/>
      <c r="J156" s="266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</row>
    <row r="157" spans="1:21" ht="19.05" customHeight="1">
      <c r="A157" s="251"/>
      <c r="B157" s="251"/>
      <c r="C157" s="251"/>
      <c r="D157" s="251"/>
      <c r="E157" s="251"/>
      <c r="F157" s="266"/>
      <c r="G157" s="269"/>
      <c r="H157" s="266"/>
      <c r="I157" s="266"/>
      <c r="J157" s="266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</row>
    <row r="158" spans="1:21" ht="19.05" customHeight="1">
      <c r="A158" s="251"/>
      <c r="B158" s="251"/>
      <c r="C158" s="251"/>
      <c r="D158" s="251"/>
      <c r="E158" s="251"/>
      <c r="F158" s="266"/>
      <c r="G158" s="269"/>
      <c r="H158" s="266"/>
      <c r="I158" s="266"/>
      <c r="J158" s="266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</row>
    <row r="159" spans="1:21" ht="19.05" customHeight="1">
      <c r="A159" s="251"/>
      <c r="B159" s="251"/>
      <c r="C159" s="251"/>
      <c r="D159" s="251"/>
      <c r="E159" s="251"/>
      <c r="F159" s="266"/>
      <c r="G159" s="269"/>
      <c r="H159" s="266"/>
      <c r="I159" s="266"/>
      <c r="J159" s="266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</row>
    <row r="160" spans="1:21" ht="19.05" customHeight="1">
      <c r="A160" s="251"/>
      <c r="B160" s="251"/>
      <c r="C160" s="251"/>
      <c r="D160" s="251"/>
      <c r="E160" s="251"/>
      <c r="F160" s="266"/>
      <c r="G160" s="269"/>
      <c r="H160" s="266"/>
      <c r="I160" s="266"/>
      <c r="J160" s="266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</row>
    <row r="161" spans="1:21" ht="19.05" customHeight="1">
      <c r="A161" s="251"/>
      <c r="B161" s="251"/>
      <c r="C161" s="251"/>
      <c r="D161" s="251"/>
      <c r="E161" s="251"/>
      <c r="F161" s="266"/>
      <c r="G161" s="269"/>
      <c r="H161" s="266"/>
      <c r="I161" s="266"/>
      <c r="J161" s="266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</row>
    <row r="162" spans="1:21" ht="19.05" customHeight="1">
      <c r="A162" s="251"/>
      <c r="B162" s="251"/>
      <c r="C162" s="251"/>
      <c r="D162" s="251"/>
      <c r="E162" s="251"/>
      <c r="F162" s="266"/>
      <c r="G162" s="269"/>
      <c r="H162" s="266"/>
      <c r="I162" s="266"/>
      <c r="J162" s="266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</row>
    <row r="163" spans="1:21" ht="19.05" customHeight="1">
      <c r="A163" s="251"/>
      <c r="B163" s="251"/>
      <c r="C163" s="251"/>
      <c r="D163" s="251"/>
      <c r="E163" s="251"/>
      <c r="F163" s="266"/>
      <c r="G163" s="269"/>
      <c r="H163" s="266"/>
      <c r="I163" s="266"/>
      <c r="J163" s="266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</row>
    <row r="164" spans="1:21" ht="19.05" customHeight="1">
      <c r="A164" s="251"/>
      <c r="B164" s="251"/>
      <c r="C164" s="251"/>
      <c r="D164" s="251"/>
      <c r="E164" s="251"/>
      <c r="F164" s="266"/>
      <c r="G164" s="269"/>
      <c r="H164" s="266"/>
      <c r="I164" s="266"/>
      <c r="J164" s="266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</row>
    <row r="165" spans="1:21" ht="19.05" customHeight="1">
      <c r="A165" s="251"/>
      <c r="B165" s="251"/>
      <c r="C165" s="251"/>
      <c r="D165" s="251"/>
      <c r="E165" s="251"/>
      <c r="F165" s="266"/>
      <c r="G165" s="269"/>
      <c r="H165" s="266"/>
      <c r="I165" s="266"/>
      <c r="J165" s="266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</row>
    <row r="166" spans="1:21" ht="19.05" customHeight="1">
      <c r="A166" s="251"/>
      <c r="B166" s="251"/>
      <c r="C166" s="251"/>
      <c r="D166" s="251"/>
      <c r="E166" s="251"/>
      <c r="F166" s="266"/>
      <c r="G166" s="269"/>
      <c r="H166" s="266"/>
      <c r="I166" s="266"/>
      <c r="J166" s="266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</row>
    <row r="167" spans="1:21" ht="19.05" customHeight="1">
      <c r="A167" s="251"/>
      <c r="B167" s="251"/>
      <c r="C167" s="251"/>
      <c r="D167" s="251"/>
      <c r="E167" s="251"/>
      <c r="F167" s="266"/>
      <c r="G167" s="269"/>
      <c r="H167" s="266"/>
      <c r="I167" s="266"/>
      <c r="J167" s="266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</row>
    <row r="168" spans="1:21" ht="19.05" customHeight="1">
      <c r="A168" s="251"/>
      <c r="B168" s="251"/>
      <c r="C168" s="251"/>
      <c r="D168" s="251"/>
      <c r="E168" s="251"/>
      <c r="F168" s="266"/>
      <c r="G168" s="269"/>
      <c r="H168" s="266"/>
      <c r="I168" s="266"/>
      <c r="J168" s="266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</row>
    <row r="169" spans="1:21" ht="19.05" customHeight="1">
      <c r="A169" s="251"/>
      <c r="B169" s="251"/>
      <c r="C169" s="251"/>
      <c r="D169" s="251"/>
      <c r="E169" s="251"/>
      <c r="F169" s="266"/>
      <c r="G169" s="269"/>
      <c r="H169" s="266"/>
      <c r="I169" s="266"/>
      <c r="J169" s="266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</row>
    <row r="170" spans="1:21" ht="19.05" customHeight="1">
      <c r="A170" s="251"/>
      <c r="B170" s="251"/>
      <c r="C170" s="251"/>
      <c r="D170" s="251"/>
      <c r="E170" s="251"/>
      <c r="F170" s="266"/>
      <c r="G170" s="269"/>
      <c r="H170" s="266"/>
      <c r="I170" s="266"/>
      <c r="J170" s="266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</row>
    <row r="171" spans="1:21" ht="19.05" customHeight="1">
      <c r="A171" s="251"/>
      <c r="B171" s="251"/>
      <c r="C171" s="251"/>
      <c r="D171" s="251"/>
      <c r="E171" s="251"/>
      <c r="F171" s="266"/>
      <c r="G171" s="269"/>
      <c r="H171" s="266"/>
      <c r="I171" s="266"/>
      <c r="J171" s="266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</row>
    <row r="172" spans="1:21" ht="19.05" customHeight="1">
      <c r="A172" s="251"/>
      <c r="B172" s="251"/>
      <c r="C172" s="251"/>
      <c r="D172" s="251"/>
      <c r="E172" s="251"/>
      <c r="F172" s="266"/>
      <c r="G172" s="269"/>
      <c r="H172" s="266"/>
      <c r="I172" s="266"/>
      <c r="J172" s="266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</row>
    <row r="173" spans="1:21" ht="19.05" customHeight="1">
      <c r="A173" s="251"/>
      <c r="B173" s="251"/>
      <c r="C173" s="251"/>
      <c r="D173" s="251"/>
      <c r="E173" s="251"/>
      <c r="F173" s="266"/>
      <c r="G173" s="269"/>
      <c r="H173" s="266"/>
      <c r="I173" s="266"/>
      <c r="J173" s="266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</row>
    <row r="174" spans="1:21" ht="19.05" customHeight="1">
      <c r="A174" s="251"/>
      <c r="B174" s="251"/>
      <c r="C174" s="251"/>
      <c r="D174" s="251"/>
      <c r="E174" s="251"/>
      <c r="F174" s="266"/>
      <c r="G174" s="269"/>
      <c r="H174" s="266"/>
      <c r="I174" s="266"/>
      <c r="J174" s="266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</row>
    <row r="175" spans="1:21" ht="19.05" customHeight="1">
      <c r="A175" s="251"/>
      <c r="B175" s="251"/>
      <c r="C175" s="251"/>
      <c r="D175" s="251"/>
      <c r="E175" s="251"/>
      <c r="F175" s="266"/>
      <c r="G175" s="269"/>
      <c r="H175" s="266"/>
      <c r="I175" s="266"/>
      <c r="J175" s="266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</row>
    <row r="176" spans="1:21" ht="19.05" customHeight="1">
      <c r="A176" s="251"/>
      <c r="B176" s="251"/>
      <c r="C176" s="251"/>
      <c r="D176" s="251"/>
      <c r="E176" s="251"/>
      <c r="F176" s="266"/>
      <c r="G176" s="269"/>
      <c r="H176" s="266"/>
      <c r="I176" s="266"/>
      <c r="J176" s="266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</row>
    <row r="177" spans="1:21" ht="19.05" customHeight="1">
      <c r="A177" s="251"/>
      <c r="B177" s="251"/>
      <c r="C177" s="251"/>
      <c r="D177" s="251"/>
      <c r="E177" s="251"/>
      <c r="F177" s="266"/>
      <c r="G177" s="269"/>
      <c r="H177" s="266"/>
      <c r="I177" s="266"/>
      <c r="J177" s="266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</row>
    <row r="178" spans="1:21" ht="19.05" customHeight="1">
      <c r="A178" s="251"/>
      <c r="B178" s="251"/>
      <c r="C178" s="251"/>
      <c r="D178" s="251"/>
      <c r="E178" s="251"/>
      <c r="F178" s="266"/>
      <c r="G178" s="269"/>
      <c r="H178" s="266"/>
      <c r="I178" s="266"/>
      <c r="J178" s="266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</row>
    <row r="179" spans="1:21" ht="19.05" customHeight="1">
      <c r="A179" s="251"/>
      <c r="B179" s="251"/>
      <c r="C179" s="251"/>
      <c r="D179" s="251"/>
      <c r="E179" s="251"/>
      <c r="F179" s="266"/>
      <c r="G179" s="269"/>
      <c r="H179" s="266"/>
      <c r="I179" s="266"/>
      <c r="J179" s="266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</row>
    <row r="180" spans="1:21" ht="19.05" customHeight="1">
      <c r="A180" s="251"/>
      <c r="B180" s="251"/>
      <c r="C180" s="251"/>
      <c r="D180" s="251"/>
      <c r="E180" s="251"/>
      <c r="F180" s="266"/>
      <c r="G180" s="269"/>
      <c r="H180" s="266"/>
      <c r="I180" s="266"/>
      <c r="J180" s="266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</row>
    <row r="181" spans="1:21" ht="19.05" customHeight="1">
      <c r="A181" s="251"/>
      <c r="B181" s="251"/>
      <c r="C181" s="251"/>
      <c r="D181" s="251"/>
      <c r="E181" s="251"/>
      <c r="F181" s="266"/>
      <c r="G181" s="269"/>
      <c r="H181" s="266"/>
      <c r="I181" s="266"/>
      <c r="J181" s="266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</row>
    <row r="182" spans="1:21" ht="19.05" customHeight="1">
      <c r="A182" s="251"/>
      <c r="B182" s="251"/>
      <c r="C182" s="251"/>
      <c r="D182" s="251"/>
      <c r="E182" s="251"/>
      <c r="F182" s="266"/>
      <c r="G182" s="269"/>
      <c r="H182" s="266"/>
      <c r="I182" s="266"/>
      <c r="J182" s="266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</row>
    <row r="183" spans="1:21" ht="19.05" customHeight="1">
      <c r="A183" s="251"/>
      <c r="B183" s="251"/>
      <c r="C183" s="251"/>
      <c r="D183" s="251"/>
      <c r="E183" s="251"/>
      <c r="F183" s="266"/>
      <c r="G183" s="269"/>
      <c r="H183" s="266"/>
      <c r="I183" s="266"/>
      <c r="J183" s="266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</row>
    <row r="184" spans="1:21" ht="19.05" customHeight="1">
      <c r="A184" s="251"/>
      <c r="B184" s="251"/>
      <c r="C184" s="251"/>
      <c r="D184" s="251"/>
      <c r="E184" s="251"/>
      <c r="F184" s="266"/>
      <c r="G184" s="269"/>
      <c r="H184" s="266"/>
      <c r="I184" s="266"/>
      <c r="J184" s="266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</row>
    <row r="185" spans="1:21" ht="19.05" customHeight="1">
      <c r="A185" s="251"/>
      <c r="B185" s="251"/>
      <c r="C185" s="251"/>
      <c r="D185" s="251"/>
      <c r="E185" s="251"/>
      <c r="F185" s="266"/>
      <c r="G185" s="269"/>
      <c r="H185" s="266"/>
      <c r="I185" s="266"/>
      <c r="J185" s="266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</row>
    <row r="186" spans="1:21" ht="19.05" customHeight="1">
      <c r="A186" s="251"/>
      <c r="B186" s="251"/>
      <c r="C186" s="251"/>
      <c r="D186" s="251"/>
      <c r="E186" s="251"/>
      <c r="F186" s="266"/>
      <c r="G186" s="269"/>
      <c r="H186" s="266"/>
      <c r="I186" s="266"/>
      <c r="J186" s="266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</row>
    <row r="187" spans="1:21" ht="19.05" customHeight="1">
      <c r="A187" s="251"/>
      <c r="B187" s="251"/>
      <c r="C187" s="251"/>
      <c r="D187" s="251"/>
      <c r="E187" s="251"/>
      <c r="F187" s="266"/>
      <c r="G187" s="269"/>
      <c r="H187" s="266"/>
      <c r="I187" s="266"/>
      <c r="J187" s="266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</row>
    <row r="188" spans="1:21" ht="19.05" customHeight="1">
      <c r="A188" s="251"/>
      <c r="B188" s="251"/>
      <c r="C188" s="251"/>
      <c r="D188" s="251"/>
      <c r="E188" s="251"/>
      <c r="F188" s="266"/>
      <c r="G188" s="269"/>
      <c r="H188" s="266"/>
      <c r="I188" s="266"/>
      <c r="J188" s="266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</row>
    <row r="189" spans="1:21" ht="19.05" customHeight="1">
      <c r="A189" s="251"/>
      <c r="B189" s="251"/>
      <c r="C189" s="251"/>
      <c r="D189" s="251"/>
      <c r="E189" s="251"/>
      <c r="F189" s="266"/>
      <c r="G189" s="269"/>
      <c r="H189" s="266"/>
      <c r="I189" s="266"/>
      <c r="J189" s="266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</row>
    <row r="190" spans="1:21" ht="19.05" customHeight="1">
      <c r="A190" s="251"/>
      <c r="B190" s="251"/>
      <c r="C190" s="251"/>
      <c r="D190" s="251"/>
      <c r="E190" s="251"/>
      <c r="F190" s="266"/>
      <c r="G190" s="269"/>
      <c r="H190" s="266"/>
      <c r="I190" s="266"/>
      <c r="J190" s="266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</row>
    <row r="191" spans="1:21" ht="19.05" customHeight="1">
      <c r="A191" s="251"/>
      <c r="B191" s="251"/>
      <c r="C191" s="251"/>
      <c r="D191" s="251"/>
      <c r="E191" s="251"/>
      <c r="F191" s="266"/>
      <c r="G191" s="269"/>
      <c r="H191" s="266"/>
      <c r="I191" s="266"/>
      <c r="J191" s="266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</row>
    <row r="192" spans="1:21" ht="19.05" customHeight="1">
      <c r="A192" s="251"/>
      <c r="B192" s="251"/>
      <c r="C192" s="251"/>
      <c r="D192" s="251"/>
      <c r="E192" s="251"/>
      <c r="F192" s="266"/>
      <c r="G192" s="269"/>
      <c r="H192" s="266"/>
      <c r="I192" s="266"/>
      <c r="J192" s="266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</row>
    <row r="193" spans="1:21" ht="19.05" customHeight="1">
      <c r="A193" s="251"/>
      <c r="B193" s="251"/>
      <c r="C193" s="251"/>
      <c r="D193" s="251"/>
      <c r="E193" s="251"/>
      <c r="F193" s="266"/>
      <c r="G193" s="269"/>
      <c r="H193" s="266"/>
      <c r="I193" s="266"/>
      <c r="J193" s="266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</row>
    <row r="194" spans="1:21" ht="19.05" customHeight="1">
      <c r="A194" s="251"/>
      <c r="B194" s="251"/>
      <c r="C194" s="251"/>
      <c r="D194" s="251"/>
      <c r="E194" s="251"/>
      <c r="F194" s="266"/>
      <c r="G194" s="269"/>
      <c r="H194" s="266"/>
      <c r="I194" s="266"/>
      <c r="J194" s="266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</row>
    <row r="195" spans="1:21" ht="19.05" customHeight="1">
      <c r="A195" s="251"/>
      <c r="B195" s="251"/>
      <c r="C195" s="251"/>
      <c r="D195" s="251"/>
      <c r="E195" s="251"/>
      <c r="F195" s="266"/>
      <c r="G195" s="269"/>
      <c r="H195" s="266"/>
      <c r="I195" s="266"/>
      <c r="J195" s="266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</row>
    <row r="196" spans="1:21" ht="19.05" customHeight="1">
      <c r="A196" s="251"/>
      <c r="B196" s="251"/>
      <c r="C196" s="251"/>
      <c r="D196" s="251"/>
      <c r="E196" s="251"/>
      <c r="F196" s="266"/>
      <c r="G196" s="269"/>
      <c r="H196" s="266"/>
      <c r="I196" s="266"/>
      <c r="J196" s="266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</row>
    <row r="197" spans="1:21" ht="19.05" customHeight="1">
      <c r="A197" s="251"/>
      <c r="B197" s="251"/>
      <c r="C197" s="251"/>
      <c r="D197" s="251"/>
      <c r="E197" s="251"/>
      <c r="F197" s="266"/>
      <c r="G197" s="269"/>
      <c r="H197" s="266"/>
      <c r="I197" s="266"/>
      <c r="J197" s="266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</row>
    <row r="198" spans="1:21" ht="19.05" customHeight="1">
      <c r="A198" s="251"/>
      <c r="B198" s="251"/>
      <c r="C198" s="251"/>
      <c r="D198" s="251"/>
      <c r="E198" s="251"/>
      <c r="F198" s="266"/>
      <c r="G198" s="269"/>
      <c r="H198" s="266"/>
      <c r="I198" s="266"/>
      <c r="J198" s="266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</row>
    <row r="199" spans="1:21" ht="19.05" customHeight="1">
      <c r="A199" s="251"/>
      <c r="B199" s="251"/>
      <c r="C199" s="251"/>
      <c r="D199" s="251"/>
      <c r="E199" s="251"/>
      <c r="F199" s="266"/>
      <c r="G199" s="269"/>
      <c r="H199" s="266"/>
      <c r="I199" s="266"/>
      <c r="J199" s="266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</row>
    <row r="200" spans="1:21" ht="19.05" customHeight="1">
      <c r="A200" s="251"/>
      <c r="B200" s="251"/>
      <c r="C200" s="251"/>
      <c r="D200" s="251"/>
      <c r="E200" s="251"/>
      <c r="F200" s="266"/>
      <c r="G200" s="269"/>
      <c r="H200" s="266"/>
      <c r="I200" s="266"/>
      <c r="J200" s="266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</row>
    <row r="201" spans="1:21" ht="19.05" customHeight="1">
      <c r="A201" s="251"/>
      <c r="B201" s="251"/>
      <c r="C201" s="251"/>
      <c r="D201" s="251"/>
      <c r="E201" s="251"/>
      <c r="F201" s="266"/>
      <c r="G201" s="269"/>
      <c r="H201" s="266"/>
      <c r="I201" s="266"/>
      <c r="J201" s="266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</row>
    <row r="202" spans="1:21" ht="19.05" customHeight="1">
      <c r="A202" s="251"/>
      <c r="B202" s="251"/>
      <c r="C202" s="251"/>
      <c r="D202" s="251"/>
      <c r="E202" s="251"/>
      <c r="F202" s="266"/>
      <c r="G202" s="269"/>
      <c r="H202" s="266"/>
      <c r="I202" s="266"/>
      <c r="J202" s="266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</row>
    <row r="203" spans="1:21" ht="19.05" customHeight="1">
      <c r="A203" s="251"/>
      <c r="B203" s="251"/>
      <c r="C203" s="251"/>
      <c r="D203" s="251"/>
      <c r="E203" s="251"/>
      <c r="F203" s="266"/>
      <c r="G203" s="269"/>
      <c r="H203" s="266"/>
      <c r="I203" s="266"/>
      <c r="J203" s="266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</row>
    <row r="204" spans="1:21" ht="19.05" customHeight="1">
      <c r="A204" s="251"/>
      <c r="B204" s="251"/>
      <c r="C204" s="251"/>
      <c r="D204" s="251"/>
      <c r="E204" s="251"/>
      <c r="F204" s="266"/>
      <c r="G204" s="269"/>
      <c r="H204" s="266"/>
      <c r="I204" s="266"/>
      <c r="J204" s="266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</row>
    <row r="205" spans="1:21" ht="19.05" customHeight="1">
      <c r="A205" s="251"/>
      <c r="B205" s="251"/>
      <c r="C205" s="251"/>
      <c r="D205" s="251"/>
      <c r="E205" s="251"/>
      <c r="F205" s="266"/>
      <c r="G205" s="269"/>
      <c r="H205" s="266"/>
      <c r="I205" s="266"/>
      <c r="J205" s="266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</row>
    <row r="206" spans="1:21" ht="19.05" customHeight="1">
      <c r="A206" s="251"/>
      <c r="B206" s="251"/>
      <c r="C206" s="251"/>
      <c r="D206" s="251"/>
      <c r="E206" s="251"/>
      <c r="F206" s="266"/>
      <c r="G206" s="269"/>
      <c r="H206" s="266"/>
      <c r="I206" s="266"/>
      <c r="J206" s="266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</row>
    <row r="207" spans="1:21" ht="19.05" customHeight="1">
      <c r="A207" s="251"/>
      <c r="B207" s="251"/>
      <c r="C207" s="251"/>
      <c r="D207" s="251"/>
      <c r="E207" s="251"/>
      <c r="F207" s="266"/>
      <c r="G207" s="269"/>
      <c r="H207" s="266"/>
      <c r="I207" s="266"/>
      <c r="J207" s="266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</row>
    <row r="208" spans="1:21" ht="19.05" customHeight="1">
      <c r="A208" s="251"/>
      <c r="B208" s="251"/>
      <c r="C208" s="251"/>
      <c r="D208" s="251"/>
      <c r="E208" s="251"/>
      <c r="F208" s="266"/>
      <c r="G208" s="269"/>
      <c r="H208" s="266"/>
      <c r="I208" s="266"/>
      <c r="J208" s="266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</row>
    <row r="209" spans="1:21" ht="19.05" customHeight="1">
      <c r="A209" s="251"/>
      <c r="B209" s="251"/>
      <c r="C209" s="251"/>
      <c r="D209" s="251"/>
      <c r="E209" s="251"/>
      <c r="F209" s="266"/>
      <c r="G209" s="269"/>
      <c r="H209" s="266"/>
      <c r="I209" s="266"/>
      <c r="J209" s="266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</row>
    <row r="210" spans="1:21" ht="19.05" customHeight="1">
      <c r="A210" s="251"/>
      <c r="B210" s="251"/>
      <c r="C210" s="251"/>
      <c r="D210" s="251"/>
      <c r="E210" s="251"/>
      <c r="F210" s="266"/>
      <c r="G210" s="269"/>
      <c r="H210" s="266"/>
      <c r="I210" s="266"/>
      <c r="J210" s="266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</row>
    <row r="211" spans="1:21" ht="19.05" customHeight="1">
      <c r="A211" s="251"/>
      <c r="B211" s="251"/>
      <c r="C211" s="251"/>
      <c r="D211" s="251"/>
      <c r="E211" s="251"/>
      <c r="F211" s="266"/>
      <c r="G211" s="269"/>
      <c r="H211" s="266"/>
      <c r="I211" s="266"/>
      <c r="J211" s="266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</row>
    <row r="212" spans="1:21" ht="19.05" customHeight="1">
      <c r="A212" s="251"/>
      <c r="B212" s="251"/>
      <c r="C212" s="251"/>
      <c r="D212" s="251"/>
      <c r="E212" s="251"/>
      <c r="F212" s="266"/>
      <c r="G212" s="269"/>
      <c r="H212" s="266"/>
      <c r="I212" s="266"/>
      <c r="J212" s="266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</row>
    <row r="213" spans="1:21" ht="19.05" customHeight="1">
      <c r="A213" s="251"/>
      <c r="B213" s="251"/>
      <c r="C213" s="251"/>
      <c r="D213" s="251"/>
      <c r="E213" s="251"/>
      <c r="F213" s="266"/>
      <c r="G213" s="269"/>
      <c r="H213" s="266"/>
      <c r="I213" s="266"/>
      <c r="J213" s="266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</row>
    <row r="214" spans="1:21" ht="19.05" customHeight="1">
      <c r="A214" s="251"/>
      <c r="B214" s="251"/>
      <c r="C214" s="251"/>
      <c r="D214" s="251"/>
      <c r="E214" s="251"/>
      <c r="F214" s="266"/>
      <c r="G214" s="269"/>
      <c r="H214" s="266"/>
      <c r="I214" s="266"/>
      <c r="J214" s="266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</row>
    <row r="215" spans="1:21" ht="19.05" customHeight="1">
      <c r="A215" s="251"/>
      <c r="B215" s="251"/>
      <c r="C215" s="251"/>
      <c r="D215" s="251"/>
      <c r="E215" s="251"/>
      <c r="F215" s="266"/>
      <c r="G215" s="269"/>
      <c r="H215" s="266"/>
      <c r="I215" s="266"/>
      <c r="J215" s="266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</row>
    <row r="216" spans="1:21" ht="19.05" customHeight="1">
      <c r="A216" s="251"/>
      <c r="B216" s="251"/>
      <c r="C216" s="251"/>
      <c r="D216" s="251"/>
      <c r="E216" s="251"/>
      <c r="F216" s="266"/>
      <c r="G216" s="269"/>
      <c r="H216" s="266"/>
      <c r="I216" s="266"/>
      <c r="J216" s="266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</row>
    <row r="217" spans="1:21" ht="19.05" customHeight="1">
      <c r="A217" s="251"/>
      <c r="B217" s="251"/>
      <c r="C217" s="251"/>
      <c r="D217" s="251"/>
      <c r="E217" s="251"/>
      <c r="F217" s="266"/>
      <c r="G217" s="269"/>
      <c r="H217" s="266"/>
      <c r="I217" s="266"/>
      <c r="J217" s="266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</row>
    <row r="218" spans="1:21" ht="19.05" customHeight="1">
      <c r="A218" s="251"/>
      <c r="B218" s="251"/>
      <c r="C218" s="251"/>
      <c r="D218" s="251"/>
      <c r="E218" s="251"/>
      <c r="F218" s="266"/>
      <c r="G218" s="269"/>
      <c r="H218" s="266"/>
      <c r="I218" s="266"/>
      <c r="J218" s="266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</row>
    <row r="219" spans="1:21" ht="19.05" customHeight="1">
      <c r="A219" s="251"/>
      <c r="B219" s="251"/>
      <c r="C219" s="251"/>
      <c r="D219" s="251"/>
      <c r="E219" s="251"/>
      <c r="F219" s="266"/>
      <c r="G219" s="269"/>
      <c r="H219" s="266"/>
      <c r="I219" s="266"/>
      <c r="J219" s="266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</row>
    <row r="220" spans="1:21" ht="19.05" customHeight="1">
      <c r="A220" s="251"/>
      <c r="B220" s="251"/>
      <c r="C220" s="251"/>
      <c r="D220" s="251"/>
      <c r="E220" s="251"/>
      <c r="F220" s="266"/>
      <c r="G220" s="269"/>
      <c r="H220" s="266"/>
      <c r="I220" s="266"/>
      <c r="J220" s="266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</row>
    <row r="221" spans="1:21" ht="19.05" customHeight="1">
      <c r="A221" s="251"/>
      <c r="B221" s="251"/>
      <c r="C221" s="251"/>
      <c r="D221" s="251"/>
      <c r="E221" s="251"/>
      <c r="F221" s="266"/>
      <c r="G221" s="269"/>
      <c r="H221" s="266"/>
      <c r="I221" s="266"/>
      <c r="J221" s="266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</row>
    <row r="222" spans="1:21" ht="19.05" customHeight="1">
      <c r="A222" s="251"/>
      <c r="B222" s="251"/>
      <c r="C222" s="251"/>
      <c r="D222" s="251"/>
      <c r="E222" s="251"/>
      <c r="F222" s="266"/>
      <c r="G222" s="269"/>
      <c r="H222" s="266"/>
      <c r="I222" s="266"/>
      <c r="J222" s="266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</row>
    <row r="223" spans="1:21" ht="19.05" customHeight="1">
      <c r="A223" s="251"/>
      <c r="B223" s="251"/>
      <c r="C223" s="251"/>
      <c r="D223" s="251"/>
      <c r="E223" s="251"/>
      <c r="F223" s="266"/>
      <c r="G223" s="269"/>
      <c r="H223" s="266"/>
      <c r="I223" s="266"/>
      <c r="J223" s="266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</row>
    <row r="224" spans="1:21" ht="19.05" customHeight="1">
      <c r="A224" s="251"/>
      <c r="B224" s="251"/>
      <c r="C224" s="251"/>
      <c r="D224" s="251"/>
      <c r="E224" s="251"/>
      <c r="F224" s="266"/>
      <c r="G224" s="269"/>
      <c r="H224" s="266"/>
      <c r="I224" s="266"/>
      <c r="J224" s="266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</row>
    <row r="225" spans="1:21" ht="19.05" customHeight="1">
      <c r="A225" s="251"/>
      <c r="B225" s="251"/>
      <c r="C225" s="251"/>
      <c r="D225" s="251"/>
      <c r="E225" s="251"/>
      <c r="F225" s="266"/>
      <c r="G225" s="269"/>
      <c r="H225" s="266"/>
      <c r="I225" s="266"/>
      <c r="J225" s="266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</row>
    <row r="226" spans="1:21" ht="19.05" customHeight="1">
      <c r="A226" s="251"/>
      <c r="B226" s="251"/>
      <c r="C226" s="251"/>
      <c r="D226" s="251"/>
      <c r="E226" s="251"/>
      <c r="F226" s="266"/>
      <c r="G226" s="269"/>
      <c r="H226" s="266"/>
      <c r="I226" s="266"/>
      <c r="J226" s="266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</row>
    <row r="227" spans="1:21" ht="19.05" customHeight="1">
      <c r="A227" s="251"/>
      <c r="B227" s="251"/>
      <c r="C227" s="251"/>
      <c r="D227" s="251"/>
      <c r="E227" s="251"/>
      <c r="F227" s="266"/>
      <c r="G227" s="269"/>
      <c r="H227" s="266"/>
      <c r="I227" s="266"/>
      <c r="J227" s="266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</row>
    <row r="228" spans="1:21" ht="19.05" customHeight="1">
      <c r="A228" s="251"/>
      <c r="B228" s="251"/>
      <c r="C228" s="251"/>
      <c r="D228" s="251"/>
      <c r="E228" s="251"/>
      <c r="F228" s="266"/>
      <c r="G228" s="269"/>
      <c r="H228" s="266"/>
      <c r="I228" s="266"/>
      <c r="J228" s="266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</row>
    <row r="229" spans="1:21" ht="19.05" customHeight="1">
      <c r="A229" s="251"/>
      <c r="B229" s="251"/>
      <c r="C229" s="251"/>
      <c r="D229" s="251"/>
      <c r="E229" s="251"/>
      <c r="F229" s="266"/>
      <c r="G229" s="269"/>
      <c r="H229" s="266"/>
      <c r="I229" s="266"/>
      <c r="J229" s="266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</row>
    <row r="230" spans="1:21" ht="19.05" customHeight="1">
      <c r="A230" s="251"/>
      <c r="B230" s="251"/>
      <c r="C230" s="251"/>
      <c r="D230" s="251"/>
      <c r="E230" s="251"/>
      <c r="F230" s="266"/>
      <c r="G230" s="269"/>
      <c r="H230" s="266"/>
      <c r="I230" s="266"/>
      <c r="J230" s="266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</row>
    <row r="231" spans="1:21" ht="19.05" customHeight="1">
      <c r="A231" s="251"/>
      <c r="B231" s="251"/>
      <c r="C231" s="251"/>
      <c r="D231" s="251"/>
      <c r="E231" s="251"/>
      <c r="F231" s="266"/>
      <c r="G231" s="269"/>
      <c r="H231" s="266"/>
      <c r="I231" s="266"/>
      <c r="J231" s="266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</row>
    <row r="232" spans="1:21" ht="19.05" customHeight="1">
      <c r="A232" s="251"/>
      <c r="B232" s="251"/>
      <c r="C232" s="251"/>
      <c r="D232" s="251"/>
      <c r="E232" s="251"/>
      <c r="F232" s="266"/>
      <c r="G232" s="269"/>
      <c r="H232" s="266"/>
      <c r="I232" s="266"/>
      <c r="J232" s="266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</row>
    <row r="233" spans="1:21" ht="19.05" customHeight="1">
      <c r="A233" s="251"/>
      <c r="B233" s="251"/>
      <c r="C233" s="251"/>
      <c r="D233" s="251"/>
      <c r="E233" s="251"/>
      <c r="F233" s="266"/>
      <c r="G233" s="269"/>
      <c r="H233" s="266"/>
      <c r="I233" s="266"/>
      <c r="J233" s="266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</row>
    <row r="234" spans="1:21" ht="19.05" customHeight="1">
      <c r="A234" s="251"/>
      <c r="B234" s="251"/>
      <c r="C234" s="251"/>
      <c r="D234" s="251"/>
      <c r="E234" s="251"/>
      <c r="F234" s="266"/>
      <c r="G234" s="269"/>
      <c r="H234" s="266"/>
      <c r="I234" s="266"/>
      <c r="J234" s="266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</row>
    <row r="235" spans="1:21" ht="19.05" customHeight="1">
      <c r="A235" s="251"/>
      <c r="B235" s="251"/>
      <c r="C235" s="251"/>
      <c r="D235" s="251"/>
      <c r="E235" s="251"/>
      <c r="F235" s="266"/>
      <c r="G235" s="269"/>
      <c r="H235" s="266"/>
      <c r="I235" s="266"/>
      <c r="J235" s="266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</row>
    <row r="236" spans="1:21" ht="19.05" customHeight="1">
      <c r="A236" s="251"/>
      <c r="B236" s="251"/>
      <c r="C236" s="251"/>
      <c r="D236" s="251"/>
      <c r="E236" s="251"/>
      <c r="F236" s="266"/>
      <c r="G236" s="269"/>
      <c r="H236" s="266"/>
      <c r="I236" s="266"/>
      <c r="J236" s="266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</row>
    <row r="237" spans="1:21" ht="19.05" customHeight="1">
      <c r="A237" s="251"/>
      <c r="B237" s="251"/>
      <c r="C237" s="251"/>
      <c r="D237" s="251"/>
      <c r="E237" s="251"/>
      <c r="F237" s="266"/>
      <c r="G237" s="269"/>
      <c r="H237" s="266"/>
      <c r="I237" s="266"/>
      <c r="J237" s="266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</row>
    <row r="238" spans="1:21" ht="19.05" customHeight="1">
      <c r="A238" s="251"/>
      <c r="B238" s="251"/>
      <c r="C238" s="251"/>
      <c r="D238" s="251"/>
      <c r="E238" s="251"/>
      <c r="F238" s="266"/>
      <c r="G238" s="269"/>
      <c r="H238" s="266"/>
      <c r="I238" s="266"/>
      <c r="J238" s="266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</row>
    <row r="239" spans="1:21" ht="19.05" customHeight="1">
      <c r="A239" s="251"/>
      <c r="B239" s="251"/>
      <c r="C239" s="251"/>
      <c r="D239" s="251"/>
      <c r="E239" s="251"/>
      <c r="F239" s="266"/>
      <c r="G239" s="269"/>
      <c r="H239" s="266"/>
      <c r="I239" s="266"/>
      <c r="J239" s="266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</row>
    <row r="240" spans="1:21" ht="19.05" customHeight="1">
      <c r="A240" s="251"/>
      <c r="B240" s="251"/>
      <c r="C240" s="251"/>
      <c r="D240" s="251"/>
      <c r="E240" s="251"/>
      <c r="F240" s="266"/>
      <c r="G240" s="269"/>
      <c r="H240" s="266"/>
      <c r="I240" s="266"/>
      <c r="J240" s="266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</row>
    <row r="241" spans="1:21" ht="19.05" customHeight="1">
      <c r="A241" s="251"/>
      <c r="B241" s="251"/>
      <c r="C241" s="251"/>
      <c r="D241" s="251"/>
      <c r="E241" s="251"/>
      <c r="F241" s="266"/>
      <c r="G241" s="269"/>
      <c r="H241" s="266"/>
      <c r="I241" s="266"/>
      <c r="J241" s="266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</row>
    <row r="242" spans="1:21" ht="19.05" customHeight="1">
      <c r="A242" s="251"/>
      <c r="B242" s="251"/>
      <c r="C242" s="251"/>
      <c r="D242" s="251"/>
      <c r="E242" s="251"/>
      <c r="F242" s="266"/>
      <c r="G242" s="269"/>
      <c r="H242" s="266"/>
      <c r="I242" s="266"/>
      <c r="J242" s="266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</row>
    <row r="243" spans="1:21" ht="19.05" customHeight="1">
      <c r="A243" s="251"/>
      <c r="B243" s="251"/>
      <c r="C243" s="251"/>
      <c r="D243" s="251"/>
      <c r="E243" s="251"/>
      <c r="F243" s="266"/>
      <c r="G243" s="269"/>
      <c r="H243" s="266"/>
      <c r="I243" s="266"/>
      <c r="J243" s="266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</row>
    <row r="244" spans="1:21" ht="19.05" customHeight="1">
      <c r="A244" s="251"/>
      <c r="B244" s="251"/>
      <c r="C244" s="251"/>
      <c r="D244" s="251"/>
      <c r="E244" s="251"/>
      <c r="F244" s="266"/>
      <c r="G244" s="269"/>
      <c r="H244" s="266"/>
      <c r="I244" s="266"/>
      <c r="J244" s="266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</row>
    <row r="245" spans="1:21" ht="19.05" customHeight="1">
      <c r="A245" s="251"/>
      <c r="B245" s="251"/>
      <c r="C245" s="251"/>
      <c r="D245" s="251"/>
      <c r="E245" s="251"/>
      <c r="F245" s="266"/>
      <c r="G245" s="269"/>
      <c r="H245" s="266"/>
      <c r="I245" s="266"/>
      <c r="J245" s="266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</row>
    <row r="246" spans="1:21" ht="19.05" customHeight="1">
      <c r="A246" s="251"/>
      <c r="B246" s="251"/>
      <c r="C246" s="251"/>
      <c r="D246" s="251"/>
      <c r="E246" s="251"/>
      <c r="F246" s="266"/>
      <c r="G246" s="269"/>
      <c r="H246" s="266"/>
      <c r="I246" s="266"/>
      <c r="J246" s="266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</row>
    <row r="247" spans="1:21" ht="19.05" customHeight="1">
      <c r="A247" s="251"/>
      <c r="B247" s="251"/>
      <c r="C247" s="251"/>
      <c r="D247" s="251"/>
      <c r="E247" s="251"/>
      <c r="F247" s="266"/>
      <c r="G247" s="269"/>
      <c r="H247" s="266"/>
      <c r="I247" s="266"/>
      <c r="J247" s="266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</row>
    <row r="248" spans="1:21" ht="19.05" customHeight="1">
      <c r="A248" s="251"/>
      <c r="B248" s="251"/>
      <c r="C248" s="251"/>
      <c r="D248" s="251"/>
      <c r="E248" s="251"/>
      <c r="F248" s="266"/>
      <c r="G248" s="269"/>
      <c r="H248" s="266"/>
      <c r="I248" s="266"/>
      <c r="J248" s="266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</row>
    <row r="249" spans="1:21" ht="19.05" customHeight="1">
      <c r="A249" s="251"/>
      <c r="B249" s="251"/>
      <c r="C249" s="251"/>
      <c r="D249" s="251"/>
      <c r="E249" s="251"/>
      <c r="F249" s="266"/>
      <c r="G249" s="269"/>
      <c r="H249" s="266"/>
      <c r="I249" s="266"/>
      <c r="J249" s="266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</row>
    <row r="250" spans="1:21" ht="19.05" customHeight="1">
      <c r="A250" s="251"/>
      <c r="B250" s="251"/>
      <c r="C250" s="251"/>
      <c r="D250" s="251"/>
      <c r="E250" s="251"/>
      <c r="F250" s="266"/>
      <c r="G250" s="269"/>
      <c r="H250" s="266"/>
      <c r="I250" s="266"/>
      <c r="J250" s="266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</row>
    <row r="251" spans="1:21" ht="19.05" customHeight="1">
      <c r="A251" s="251"/>
      <c r="B251" s="251"/>
      <c r="C251" s="251"/>
      <c r="D251" s="251"/>
      <c r="E251" s="251"/>
      <c r="F251" s="266"/>
      <c r="G251" s="269"/>
      <c r="H251" s="266"/>
      <c r="I251" s="266"/>
      <c r="J251" s="266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</row>
    <row r="252" spans="1:21" ht="19.05" customHeight="1">
      <c r="A252" s="251"/>
      <c r="B252" s="251"/>
      <c r="C252" s="251"/>
      <c r="D252" s="251"/>
      <c r="E252" s="251"/>
      <c r="F252" s="266"/>
      <c r="G252" s="269"/>
      <c r="H252" s="266"/>
      <c r="I252" s="266"/>
      <c r="J252" s="266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</row>
    <row r="253" spans="1:21" ht="19.05" customHeight="1">
      <c r="A253" s="251"/>
      <c r="B253" s="251"/>
      <c r="C253" s="251"/>
      <c r="D253" s="251"/>
      <c r="E253" s="251"/>
      <c r="F253" s="266"/>
      <c r="G253" s="269"/>
      <c r="H253" s="266"/>
      <c r="I253" s="266"/>
      <c r="J253" s="266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</row>
    <row r="254" spans="1:21" ht="19.05" customHeight="1">
      <c r="A254" s="251"/>
      <c r="B254" s="251"/>
      <c r="C254" s="251"/>
      <c r="D254" s="251"/>
      <c r="E254" s="251"/>
      <c r="F254" s="266"/>
      <c r="G254" s="269"/>
      <c r="H254" s="266"/>
      <c r="I254" s="266"/>
      <c r="J254" s="266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</row>
    <row r="255" spans="1:21" ht="19.05" customHeight="1">
      <c r="A255" s="251"/>
      <c r="B255" s="251"/>
      <c r="C255" s="251"/>
      <c r="D255" s="251"/>
      <c r="E255" s="251"/>
      <c r="F255" s="266"/>
      <c r="G255" s="269"/>
      <c r="H255" s="266"/>
      <c r="I255" s="266"/>
      <c r="J255" s="266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</row>
    <row r="256" spans="1:21" ht="19.05" customHeight="1">
      <c r="A256" s="251"/>
      <c r="B256" s="251"/>
      <c r="C256" s="251"/>
      <c r="D256" s="251"/>
      <c r="E256" s="251"/>
      <c r="F256" s="266"/>
      <c r="G256" s="269"/>
      <c r="H256" s="266"/>
      <c r="I256" s="266"/>
      <c r="J256" s="266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</row>
    <row r="257" spans="1:21" ht="19.05" customHeight="1">
      <c r="A257" s="251"/>
      <c r="B257" s="251"/>
      <c r="C257" s="251"/>
      <c r="D257" s="251"/>
      <c r="E257" s="251"/>
      <c r="F257" s="266"/>
      <c r="G257" s="269"/>
      <c r="H257" s="266"/>
      <c r="I257" s="266"/>
      <c r="J257" s="266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</row>
    <row r="258" spans="1:21" ht="19.05" customHeight="1">
      <c r="A258" s="251"/>
      <c r="B258" s="251"/>
      <c r="C258" s="251"/>
      <c r="D258" s="251"/>
      <c r="E258" s="251"/>
      <c r="F258" s="266"/>
      <c r="G258" s="269"/>
      <c r="H258" s="266"/>
      <c r="I258" s="266"/>
      <c r="J258" s="266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</row>
    <row r="259" spans="1:21" ht="19.05" customHeight="1">
      <c r="A259" s="251"/>
      <c r="B259" s="251"/>
      <c r="C259" s="251"/>
      <c r="D259" s="251"/>
      <c r="E259" s="251"/>
      <c r="F259" s="266"/>
      <c r="G259" s="269"/>
      <c r="H259" s="266"/>
      <c r="I259" s="266"/>
      <c r="J259" s="266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</row>
    <row r="260" spans="1:21" ht="19.05" customHeight="1">
      <c r="A260" s="251"/>
      <c r="B260" s="251"/>
      <c r="C260" s="251"/>
      <c r="D260" s="251"/>
      <c r="E260" s="251"/>
      <c r="F260" s="266"/>
      <c r="G260" s="269"/>
      <c r="H260" s="266"/>
      <c r="I260" s="266"/>
      <c r="J260" s="266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</row>
    <row r="261" spans="1:21" ht="19.05" customHeight="1">
      <c r="A261" s="251"/>
      <c r="B261" s="251"/>
      <c r="C261" s="251"/>
      <c r="D261" s="251"/>
      <c r="E261" s="251"/>
      <c r="F261" s="266"/>
      <c r="G261" s="269"/>
      <c r="H261" s="266"/>
      <c r="I261" s="266"/>
      <c r="J261" s="266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</row>
    <row r="262" spans="1:21" ht="19.05" customHeight="1">
      <c r="A262" s="251"/>
      <c r="B262" s="251"/>
      <c r="C262" s="251"/>
      <c r="D262" s="251"/>
      <c r="E262" s="251"/>
      <c r="F262" s="266"/>
      <c r="G262" s="269"/>
      <c r="H262" s="266"/>
      <c r="I262" s="266"/>
      <c r="J262" s="266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</row>
    <row r="263" spans="1:21" ht="19.05" customHeight="1">
      <c r="A263" s="251"/>
      <c r="B263" s="251"/>
      <c r="C263" s="251"/>
      <c r="D263" s="251"/>
      <c r="E263" s="251"/>
      <c r="F263" s="266"/>
      <c r="G263" s="269"/>
      <c r="H263" s="266"/>
      <c r="I263" s="266"/>
      <c r="J263" s="266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</row>
    <row r="264" spans="1:21" ht="19.05" customHeight="1">
      <c r="A264" s="251"/>
      <c r="B264" s="251"/>
      <c r="C264" s="251"/>
      <c r="D264" s="251"/>
      <c r="E264" s="251"/>
      <c r="F264" s="266"/>
      <c r="G264" s="269"/>
      <c r="H264" s="266"/>
      <c r="I264" s="266"/>
      <c r="J264" s="266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</row>
    <row r="265" spans="1:21" ht="19.05" customHeight="1">
      <c r="A265" s="251"/>
      <c r="B265" s="251"/>
      <c r="C265" s="251"/>
      <c r="D265" s="251"/>
      <c r="E265" s="251"/>
      <c r="F265" s="266"/>
      <c r="G265" s="269"/>
      <c r="H265" s="266"/>
      <c r="I265" s="266"/>
      <c r="J265" s="266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</row>
    <row r="266" spans="1:21" ht="19.05" customHeight="1">
      <c r="A266" s="251"/>
      <c r="B266" s="251"/>
      <c r="C266" s="251"/>
      <c r="D266" s="251"/>
      <c r="E266" s="251"/>
      <c r="F266" s="266"/>
      <c r="G266" s="269"/>
      <c r="H266" s="266"/>
      <c r="I266" s="266"/>
      <c r="J266" s="266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</row>
    <row r="267" spans="1:21" ht="19.05" customHeight="1">
      <c r="A267" s="251"/>
      <c r="B267" s="251"/>
      <c r="C267" s="251"/>
      <c r="D267" s="251"/>
      <c r="E267" s="251"/>
      <c r="F267" s="266"/>
      <c r="G267" s="269"/>
      <c r="H267" s="266"/>
      <c r="I267" s="266"/>
      <c r="J267" s="266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</row>
    <row r="268" spans="1:21" ht="19.05" customHeight="1">
      <c r="A268" s="251"/>
      <c r="B268" s="251"/>
      <c r="C268" s="251"/>
      <c r="D268" s="251"/>
      <c r="E268" s="251"/>
      <c r="F268" s="266"/>
      <c r="G268" s="269"/>
      <c r="H268" s="266"/>
      <c r="I268" s="266"/>
      <c r="J268" s="266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</row>
    <row r="269" spans="1:21" ht="19.05" customHeight="1">
      <c r="A269" s="251"/>
      <c r="B269" s="251"/>
      <c r="C269" s="251"/>
      <c r="D269" s="251"/>
      <c r="E269" s="251"/>
      <c r="F269" s="266"/>
      <c r="G269" s="269"/>
      <c r="H269" s="266"/>
      <c r="I269" s="266"/>
      <c r="J269" s="266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</row>
    <row r="270" spans="1:21" ht="19.05" customHeight="1">
      <c r="A270" s="251"/>
      <c r="B270" s="251"/>
      <c r="C270" s="251"/>
      <c r="D270" s="251"/>
      <c r="E270" s="251"/>
      <c r="F270" s="266"/>
      <c r="G270" s="269"/>
      <c r="H270" s="266"/>
      <c r="I270" s="266"/>
      <c r="J270" s="266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</row>
    <row r="271" spans="1:21" ht="19.05" customHeight="1">
      <c r="A271" s="251"/>
      <c r="B271" s="251"/>
      <c r="C271" s="251"/>
      <c r="D271" s="251"/>
      <c r="E271" s="251"/>
      <c r="F271" s="266"/>
      <c r="G271" s="269"/>
      <c r="H271" s="266"/>
      <c r="I271" s="266"/>
      <c r="J271" s="266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</row>
    <row r="272" spans="1:21" ht="19.05" customHeight="1">
      <c r="A272" s="251"/>
      <c r="B272" s="251"/>
      <c r="C272" s="251"/>
      <c r="D272" s="251"/>
      <c r="E272" s="251"/>
      <c r="F272" s="266"/>
      <c r="G272" s="269"/>
      <c r="H272" s="266"/>
      <c r="I272" s="266"/>
      <c r="J272" s="266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</row>
    <row r="273" spans="1:21" ht="19.05" customHeight="1">
      <c r="A273" s="251"/>
      <c r="B273" s="251"/>
      <c r="C273" s="251"/>
      <c r="D273" s="251"/>
      <c r="E273" s="251"/>
      <c r="F273" s="266"/>
      <c r="G273" s="269"/>
      <c r="H273" s="266"/>
      <c r="I273" s="266"/>
      <c r="J273" s="266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</row>
    <row r="274" spans="1:21" ht="19.05" customHeight="1">
      <c r="A274" s="251"/>
      <c r="B274" s="251"/>
      <c r="C274" s="251"/>
      <c r="D274" s="251"/>
      <c r="E274" s="251"/>
      <c r="F274" s="266"/>
      <c r="G274" s="269"/>
      <c r="H274" s="266"/>
      <c r="I274" s="266"/>
      <c r="J274" s="266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</row>
    <row r="275" spans="1:21" ht="19.05" customHeight="1">
      <c r="A275" s="251"/>
      <c r="B275" s="251"/>
      <c r="C275" s="251"/>
      <c r="D275" s="251"/>
      <c r="E275" s="251"/>
      <c r="F275" s="266"/>
      <c r="G275" s="269"/>
      <c r="H275" s="266"/>
      <c r="I275" s="266"/>
      <c r="J275" s="266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</row>
    <row r="276" spans="1:21" ht="19.05" customHeight="1">
      <c r="A276" s="251"/>
      <c r="B276" s="251"/>
      <c r="C276" s="251"/>
      <c r="D276" s="251"/>
      <c r="E276" s="251"/>
      <c r="F276" s="266"/>
      <c r="G276" s="269"/>
      <c r="H276" s="266"/>
      <c r="I276" s="266"/>
      <c r="J276" s="266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</row>
    <row r="277" spans="1:21" ht="19.05" customHeight="1">
      <c r="A277" s="251"/>
      <c r="B277" s="251"/>
      <c r="C277" s="251"/>
      <c r="D277" s="251"/>
      <c r="E277" s="251"/>
      <c r="F277" s="266"/>
      <c r="G277" s="269"/>
      <c r="H277" s="266"/>
      <c r="I277" s="266"/>
      <c r="J277" s="266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</row>
    <row r="278" spans="1:21" ht="19.05" customHeight="1">
      <c r="A278" s="251"/>
      <c r="B278" s="251"/>
      <c r="C278" s="251"/>
      <c r="D278" s="251"/>
      <c r="E278" s="251"/>
      <c r="F278" s="266"/>
      <c r="G278" s="269"/>
      <c r="H278" s="266"/>
      <c r="I278" s="266"/>
      <c r="J278" s="266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</row>
    <row r="279" spans="1:21" ht="19.05" customHeight="1">
      <c r="A279" s="251"/>
      <c r="B279" s="251"/>
      <c r="C279" s="251"/>
      <c r="D279" s="251"/>
      <c r="E279" s="251"/>
      <c r="F279" s="266"/>
      <c r="G279" s="269"/>
      <c r="H279" s="266"/>
      <c r="I279" s="266"/>
      <c r="J279" s="266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</row>
    <row r="280" spans="1:21" ht="19.05" customHeight="1">
      <c r="A280" s="251"/>
      <c r="B280" s="251"/>
      <c r="C280" s="251"/>
      <c r="D280" s="251"/>
      <c r="E280" s="251"/>
      <c r="F280" s="266"/>
      <c r="G280" s="269"/>
      <c r="H280" s="266"/>
      <c r="I280" s="266"/>
      <c r="J280" s="266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</row>
    <row r="281" spans="1:21" ht="19.05" customHeight="1">
      <c r="A281" s="251"/>
      <c r="B281" s="251"/>
      <c r="C281" s="251"/>
      <c r="D281" s="251"/>
      <c r="E281" s="251"/>
      <c r="F281" s="266"/>
      <c r="G281" s="269"/>
      <c r="H281" s="266"/>
      <c r="I281" s="266"/>
      <c r="J281" s="266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</row>
    <row r="282" spans="1:21" ht="19.05" customHeight="1">
      <c r="A282" s="251"/>
      <c r="B282" s="251"/>
      <c r="C282" s="251"/>
      <c r="D282" s="251"/>
      <c r="E282" s="251"/>
      <c r="F282" s="266"/>
      <c r="G282" s="269"/>
      <c r="H282" s="266"/>
      <c r="I282" s="266"/>
      <c r="J282" s="266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</row>
    <row r="283" spans="1:21" ht="19.05" customHeight="1">
      <c r="A283" s="251"/>
      <c r="B283" s="251"/>
      <c r="C283" s="251"/>
      <c r="D283" s="251"/>
      <c r="E283" s="251"/>
      <c r="F283" s="266"/>
      <c r="G283" s="269"/>
      <c r="H283" s="266"/>
      <c r="I283" s="266"/>
      <c r="J283" s="266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</row>
    <row r="284" spans="1:21" ht="19.05" customHeight="1">
      <c r="A284" s="251"/>
      <c r="B284" s="251"/>
      <c r="C284" s="251"/>
      <c r="D284" s="251"/>
      <c r="E284" s="251"/>
      <c r="F284" s="266"/>
      <c r="G284" s="269"/>
      <c r="H284" s="266"/>
      <c r="I284" s="266"/>
      <c r="J284" s="266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</row>
    <row r="285" spans="1:21" ht="19.05" customHeight="1">
      <c r="A285" s="251"/>
      <c r="B285" s="251"/>
      <c r="C285" s="251"/>
      <c r="D285" s="251"/>
      <c r="E285" s="251"/>
      <c r="F285" s="266"/>
      <c r="G285" s="269"/>
      <c r="H285" s="266"/>
      <c r="I285" s="266"/>
      <c r="J285" s="266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</row>
    <row r="286" spans="1:21" ht="19.05" customHeight="1">
      <c r="A286" s="251"/>
      <c r="B286" s="251"/>
      <c r="C286" s="251"/>
      <c r="D286" s="251"/>
      <c r="E286" s="251"/>
      <c r="F286" s="266"/>
      <c r="G286" s="269"/>
      <c r="H286" s="266"/>
      <c r="I286" s="266"/>
      <c r="J286" s="266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</row>
    <row r="287" spans="1:21" ht="19.05" customHeight="1">
      <c r="A287" s="251"/>
      <c r="B287" s="251"/>
      <c r="C287" s="251"/>
      <c r="D287" s="251"/>
      <c r="E287" s="251"/>
      <c r="F287" s="266"/>
      <c r="G287" s="269"/>
      <c r="H287" s="266"/>
      <c r="I287" s="266"/>
      <c r="J287" s="266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</row>
    <row r="288" spans="1:21" ht="19.05" customHeight="1">
      <c r="A288" s="251"/>
      <c r="B288" s="251"/>
      <c r="C288" s="251"/>
      <c r="D288" s="251"/>
      <c r="E288" s="251"/>
      <c r="F288" s="266"/>
      <c r="G288" s="269"/>
      <c r="H288" s="266"/>
      <c r="I288" s="266"/>
      <c r="J288" s="266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</row>
    <row r="289" spans="1:21" ht="19.05" customHeight="1">
      <c r="A289" s="251"/>
      <c r="B289" s="251"/>
      <c r="C289" s="251"/>
      <c r="D289" s="251"/>
      <c r="E289" s="251"/>
      <c r="F289" s="266"/>
      <c r="G289" s="269"/>
      <c r="H289" s="266"/>
      <c r="I289" s="266"/>
      <c r="J289" s="266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</row>
    <row r="290" spans="1:21" ht="19.05" customHeight="1">
      <c r="A290" s="251"/>
      <c r="B290" s="251"/>
      <c r="C290" s="251"/>
      <c r="D290" s="251"/>
      <c r="E290" s="251"/>
      <c r="F290" s="266"/>
      <c r="G290" s="269"/>
      <c r="H290" s="266"/>
      <c r="I290" s="266"/>
      <c r="J290" s="266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</row>
    <row r="291" spans="1:21" ht="19.05" customHeight="1">
      <c r="A291" s="251"/>
      <c r="B291" s="251"/>
      <c r="C291" s="251"/>
      <c r="D291" s="251"/>
      <c r="E291" s="251"/>
      <c r="F291" s="266"/>
      <c r="G291" s="269"/>
      <c r="H291" s="266"/>
      <c r="I291" s="266"/>
      <c r="J291" s="266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</row>
    <row r="292" spans="1:21" ht="19.05" customHeight="1">
      <c r="A292" s="251"/>
      <c r="B292" s="251"/>
      <c r="C292" s="251"/>
      <c r="D292" s="251"/>
      <c r="E292" s="251"/>
      <c r="F292" s="266"/>
      <c r="G292" s="269"/>
      <c r="H292" s="266"/>
      <c r="I292" s="266"/>
      <c r="J292" s="266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</row>
    <row r="293" spans="1:21" ht="19.05" customHeight="1">
      <c r="A293" s="251"/>
      <c r="B293" s="251"/>
      <c r="C293" s="251"/>
      <c r="D293" s="251"/>
      <c r="E293" s="251"/>
      <c r="F293" s="266"/>
      <c r="G293" s="269"/>
      <c r="H293" s="266"/>
      <c r="I293" s="266"/>
      <c r="J293" s="266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</row>
    <row r="294" spans="1:21" ht="19.05" customHeight="1">
      <c r="A294" s="251"/>
      <c r="B294" s="251"/>
      <c r="C294" s="251"/>
      <c r="D294" s="251"/>
      <c r="E294" s="251"/>
      <c r="F294" s="266"/>
      <c r="G294" s="269"/>
      <c r="H294" s="266"/>
      <c r="I294" s="266"/>
      <c r="J294" s="266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</row>
    <row r="295" spans="1:21" ht="19.05" customHeight="1">
      <c r="A295" s="251"/>
      <c r="B295" s="251"/>
      <c r="C295" s="251"/>
      <c r="D295" s="251"/>
      <c r="E295" s="251"/>
      <c r="F295" s="266"/>
      <c r="G295" s="269"/>
      <c r="H295" s="266"/>
      <c r="I295" s="266"/>
      <c r="J295" s="266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</row>
    <row r="296" spans="1:21" ht="19.05" customHeight="1">
      <c r="A296" s="251"/>
      <c r="B296" s="251"/>
      <c r="C296" s="251"/>
      <c r="D296" s="251"/>
      <c r="E296" s="251"/>
      <c r="F296" s="266"/>
      <c r="G296" s="269"/>
      <c r="H296" s="266"/>
      <c r="I296" s="266"/>
      <c r="J296" s="266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</row>
    <row r="297" spans="1:21" ht="19.05" customHeight="1">
      <c r="A297" s="251"/>
      <c r="B297" s="251"/>
      <c r="C297" s="251"/>
      <c r="D297" s="251"/>
      <c r="E297" s="251"/>
      <c r="F297" s="266"/>
      <c r="G297" s="269"/>
      <c r="H297" s="266"/>
      <c r="I297" s="266"/>
      <c r="J297" s="266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</row>
    <row r="298" spans="1:21" ht="19.05" customHeight="1">
      <c r="A298" s="251"/>
      <c r="B298" s="251"/>
      <c r="C298" s="251"/>
      <c r="D298" s="251"/>
      <c r="E298" s="251"/>
      <c r="F298" s="266"/>
      <c r="G298" s="269"/>
      <c r="H298" s="266"/>
      <c r="I298" s="266"/>
      <c r="J298" s="266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</row>
    <row r="299" spans="1:21" ht="19.05" customHeight="1">
      <c r="A299" s="251"/>
      <c r="B299" s="251"/>
      <c r="C299" s="251"/>
      <c r="D299" s="251"/>
      <c r="E299" s="251"/>
      <c r="F299" s="266"/>
      <c r="G299" s="269"/>
      <c r="H299" s="266"/>
      <c r="I299" s="266"/>
      <c r="J299" s="266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</row>
    <row r="300" spans="1:21" ht="19.05" customHeight="1">
      <c r="A300" s="251"/>
      <c r="B300" s="251"/>
      <c r="C300" s="251"/>
      <c r="D300" s="251"/>
      <c r="E300" s="251"/>
      <c r="F300" s="266"/>
      <c r="G300" s="269"/>
      <c r="H300" s="266"/>
      <c r="I300" s="266"/>
      <c r="J300" s="266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</row>
    <row r="301" spans="1:21" ht="19.05" customHeight="1">
      <c r="A301" s="251"/>
      <c r="B301" s="251"/>
      <c r="C301" s="251"/>
      <c r="D301" s="251"/>
      <c r="E301" s="251"/>
      <c r="F301" s="266"/>
      <c r="G301" s="269"/>
      <c r="H301" s="266"/>
      <c r="I301" s="266"/>
      <c r="J301" s="266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</row>
    <row r="302" spans="1:21" ht="19.05" customHeight="1">
      <c r="A302" s="251"/>
      <c r="B302" s="251"/>
      <c r="C302" s="251"/>
      <c r="D302" s="251"/>
      <c r="E302" s="251"/>
      <c r="F302" s="266"/>
      <c r="G302" s="269"/>
      <c r="H302" s="266"/>
      <c r="I302" s="266"/>
      <c r="J302" s="266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</row>
    <row r="303" spans="1:21" ht="19.05" customHeight="1">
      <c r="A303" s="251"/>
      <c r="B303" s="251"/>
      <c r="C303" s="251"/>
      <c r="D303" s="251"/>
      <c r="E303" s="251"/>
      <c r="F303" s="266"/>
      <c r="G303" s="269"/>
      <c r="H303" s="266"/>
      <c r="I303" s="266"/>
      <c r="J303" s="266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</row>
    <row r="304" spans="1:21" ht="19.05" customHeight="1">
      <c r="A304" s="251"/>
      <c r="B304" s="251"/>
      <c r="C304" s="251"/>
      <c r="D304" s="251"/>
      <c r="E304" s="251"/>
      <c r="F304" s="266"/>
      <c r="G304" s="269"/>
      <c r="H304" s="266"/>
      <c r="I304" s="266"/>
      <c r="J304" s="266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</row>
    <row r="305" spans="1:21" ht="19.05" customHeight="1">
      <c r="A305" s="251"/>
      <c r="B305" s="251"/>
      <c r="C305" s="251"/>
      <c r="D305" s="251"/>
      <c r="E305" s="251"/>
      <c r="F305" s="266"/>
      <c r="G305" s="269"/>
      <c r="H305" s="266"/>
      <c r="I305" s="266"/>
      <c r="J305" s="266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</row>
    <row r="306" spans="1:21" ht="19.05" customHeight="1">
      <c r="A306" s="251"/>
      <c r="B306" s="251"/>
      <c r="C306" s="251"/>
      <c r="D306" s="251"/>
      <c r="E306" s="251"/>
      <c r="F306" s="266"/>
      <c r="G306" s="269"/>
      <c r="H306" s="266"/>
      <c r="I306" s="266"/>
      <c r="J306" s="266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</row>
    <row r="307" spans="1:21" ht="19.05" customHeight="1">
      <c r="A307" s="251"/>
      <c r="B307" s="251"/>
      <c r="C307" s="251"/>
      <c r="D307" s="251"/>
      <c r="E307" s="251"/>
      <c r="F307" s="266"/>
      <c r="G307" s="269"/>
      <c r="H307" s="266"/>
      <c r="I307" s="266"/>
      <c r="J307" s="266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</row>
    <row r="308" spans="1:21" ht="19.05" customHeight="1">
      <c r="A308" s="251"/>
      <c r="B308" s="251"/>
      <c r="C308" s="251"/>
      <c r="D308" s="251"/>
      <c r="E308" s="251"/>
      <c r="F308" s="266"/>
      <c r="G308" s="269"/>
      <c r="H308" s="266"/>
      <c r="I308" s="266"/>
      <c r="J308" s="266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</row>
    <row r="309" spans="1:21" ht="19.05" customHeight="1">
      <c r="A309" s="251"/>
      <c r="B309" s="251"/>
      <c r="C309" s="251"/>
      <c r="D309" s="251"/>
      <c r="E309" s="251"/>
      <c r="F309" s="266"/>
      <c r="G309" s="269"/>
      <c r="H309" s="266"/>
      <c r="I309" s="266"/>
      <c r="J309" s="266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</row>
    <row r="310" spans="1:21" ht="19.05" customHeight="1">
      <c r="A310" s="251"/>
      <c r="B310" s="251"/>
      <c r="C310" s="251"/>
      <c r="D310" s="251"/>
      <c r="E310" s="251"/>
      <c r="F310" s="266"/>
      <c r="G310" s="269"/>
      <c r="H310" s="266"/>
      <c r="I310" s="266"/>
      <c r="J310" s="266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</row>
    <row r="311" spans="1:21" ht="19.05" customHeight="1">
      <c r="A311" s="251"/>
      <c r="B311" s="251"/>
      <c r="C311" s="251"/>
      <c r="D311" s="251"/>
      <c r="E311" s="251"/>
      <c r="F311" s="266"/>
      <c r="G311" s="269"/>
      <c r="H311" s="266"/>
      <c r="I311" s="266"/>
      <c r="J311" s="266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</row>
    <row r="312" spans="1:21" ht="19.05" customHeight="1">
      <c r="A312" s="251"/>
      <c r="B312" s="251"/>
      <c r="C312" s="251"/>
      <c r="D312" s="251"/>
      <c r="E312" s="251"/>
      <c r="F312" s="266"/>
      <c r="G312" s="269"/>
      <c r="H312" s="266"/>
      <c r="I312" s="266"/>
      <c r="J312" s="266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</row>
    <row r="313" spans="1:21" ht="19.05" customHeight="1">
      <c r="A313" s="251"/>
      <c r="B313" s="251"/>
      <c r="C313" s="251"/>
      <c r="D313" s="251"/>
      <c r="E313" s="251"/>
      <c r="F313" s="266"/>
      <c r="G313" s="269"/>
      <c r="H313" s="266"/>
      <c r="I313" s="266"/>
      <c r="J313" s="266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</row>
    <row r="314" spans="1:21" ht="19.05" customHeight="1">
      <c r="A314" s="251"/>
      <c r="B314" s="251"/>
      <c r="C314" s="251"/>
      <c r="D314" s="251"/>
      <c r="E314" s="251"/>
      <c r="F314" s="266"/>
      <c r="G314" s="269"/>
      <c r="H314" s="266"/>
      <c r="I314" s="266"/>
      <c r="J314" s="266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</row>
    <row r="315" spans="1:21" ht="19.05" customHeight="1">
      <c r="A315" s="251"/>
      <c r="B315" s="251"/>
      <c r="C315" s="251"/>
      <c r="D315" s="251"/>
      <c r="E315" s="251"/>
      <c r="F315" s="266"/>
      <c r="G315" s="269"/>
      <c r="H315" s="266"/>
      <c r="I315" s="266"/>
      <c r="J315" s="266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</row>
    <row r="316" spans="1:21" ht="19.05" customHeight="1">
      <c r="A316" s="251"/>
      <c r="B316" s="251"/>
      <c r="C316" s="251"/>
      <c r="D316" s="251"/>
      <c r="E316" s="251"/>
      <c r="F316" s="266"/>
      <c r="G316" s="269"/>
      <c r="H316" s="266"/>
      <c r="I316" s="266"/>
      <c r="J316" s="266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</row>
    <row r="317" spans="1:21" ht="19.05" customHeight="1">
      <c r="A317" s="251"/>
      <c r="B317" s="251"/>
      <c r="C317" s="251"/>
      <c r="D317" s="251"/>
      <c r="E317" s="251"/>
      <c r="F317" s="266"/>
      <c r="G317" s="269"/>
      <c r="H317" s="266"/>
      <c r="I317" s="266"/>
      <c r="J317" s="266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</row>
    <row r="318" spans="1:21" ht="19.05" customHeight="1">
      <c r="A318" s="251"/>
      <c r="B318" s="251"/>
      <c r="C318" s="251"/>
      <c r="D318" s="251"/>
      <c r="E318" s="251"/>
      <c r="F318" s="266"/>
      <c r="G318" s="269"/>
      <c r="H318" s="266"/>
      <c r="I318" s="266"/>
      <c r="J318" s="266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</row>
    <row r="319" spans="1:21" ht="19.05" customHeight="1">
      <c r="A319" s="251"/>
      <c r="B319" s="251"/>
      <c r="C319" s="251"/>
      <c r="D319" s="251"/>
      <c r="E319" s="251"/>
      <c r="F319" s="266"/>
      <c r="G319" s="269"/>
      <c r="H319" s="266"/>
      <c r="I319" s="266"/>
      <c r="J319" s="266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</row>
    <row r="320" spans="1:21" ht="19.05" customHeight="1">
      <c r="A320" s="251"/>
      <c r="B320" s="251"/>
      <c r="C320" s="251"/>
      <c r="D320" s="251"/>
      <c r="E320" s="251"/>
      <c r="F320" s="266"/>
      <c r="G320" s="269"/>
      <c r="H320" s="266"/>
      <c r="I320" s="266"/>
      <c r="J320" s="266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</row>
    <row r="321" spans="1:21" ht="19.05" customHeight="1">
      <c r="A321" s="251"/>
      <c r="B321" s="251"/>
      <c r="C321" s="251"/>
      <c r="D321" s="251"/>
      <c r="E321" s="251"/>
      <c r="F321" s="266"/>
      <c r="G321" s="269"/>
      <c r="H321" s="266"/>
      <c r="I321" s="266"/>
      <c r="J321" s="266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</row>
    <row r="322" spans="1:21" ht="19.05" customHeight="1">
      <c r="A322" s="251"/>
      <c r="B322" s="251"/>
      <c r="C322" s="251"/>
      <c r="D322" s="251"/>
      <c r="E322" s="251"/>
      <c r="F322" s="266"/>
      <c r="G322" s="269"/>
      <c r="H322" s="266"/>
      <c r="I322" s="266"/>
      <c r="J322" s="266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</row>
    <row r="323" spans="1:21" ht="19.05" customHeight="1">
      <c r="A323" s="251"/>
      <c r="B323" s="251"/>
      <c r="C323" s="251"/>
      <c r="D323" s="251"/>
      <c r="E323" s="251"/>
      <c r="F323" s="266"/>
      <c r="G323" s="269"/>
      <c r="H323" s="266"/>
      <c r="I323" s="266"/>
      <c r="J323" s="266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</row>
    <row r="324" spans="1:21" ht="19.05" customHeight="1">
      <c r="A324" s="251"/>
      <c r="B324" s="251"/>
      <c r="C324" s="251"/>
      <c r="D324" s="251"/>
      <c r="E324" s="251"/>
      <c r="F324" s="266"/>
      <c r="G324" s="269"/>
      <c r="H324" s="266"/>
      <c r="I324" s="266"/>
      <c r="J324" s="266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</row>
    <row r="325" spans="1:21" ht="19.05" customHeight="1">
      <c r="A325" s="251"/>
      <c r="B325" s="251"/>
      <c r="C325" s="251"/>
      <c r="D325" s="251"/>
      <c r="E325" s="251"/>
      <c r="F325" s="266"/>
      <c r="G325" s="269"/>
      <c r="H325" s="266"/>
      <c r="I325" s="266"/>
      <c r="J325" s="266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</row>
    <row r="326" spans="1:21" ht="19.05" customHeight="1">
      <c r="A326" s="251"/>
      <c r="B326" s="251"/>
      <c r="C326" s="251"/>
      <c r="D326" s="251"/>
      <c r="E326" s="251"/>
      <c r="F326" s="266"/>
      <c r="G326" s="269"/>
      <c r="H326" s="266"/>
      <c r="I326" s="266"/>
      <c r="J326" s="266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</row>
    <row r="327" spans="1:21" ht="19.05" customHeight="1">
      <c r="A327" s="251"/>
      <c r="B327" s="251"/>
      <c r="C327" s="251"/>
      <c r="D327" s="251"/>
      <c r="E327" s="251"/>
      <c r="F327" s="266"/>
      <c r="G327" s="269"/>
      <c r="H327" s="266"/>
      <c r="I327" s="266"/>
      <c r="J327" s="266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</row>
    <row r="328" spans="1:21" ht="19.05" customHeight="1">
      <c r="A328" s="251"/>
      <c r="B328" s="251"/>
      <c r="C328" s="251"/>
      <c r="D328" s="251"/>
      <c r="E328" s="251"/>
      <c r="F328" s="266"/>
      <c r="G328" s="269"/>
      <c r="H328" s="266"/>
      <c r="I328" s="266"/>
      <c r="J328" s="266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</row>
    <row r="329" spans="1:21" ht="19.05" customHeight="1">
      <c r="A329" s="251"/>
      <c r="B329" s="251"/>
      <c r="C329" s="251"/>
      <c r="D329" s="251"/>
      <c r="E329" s="251"/>
      <c r="F329" s="266"/>
      <c r="G329" s="269"/>
      <c r="H329" s="266"/>
      <c r="I329" s="266"/>
      <c r="J329" s="266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</row>
    <row r="330" spans="1:21" ht="19.05" customHeight="1">
      <c r="A330" s="251"/>
      <c r="B330" s="251"/>
      <c r="C330" s="251"/>
      <c r="D330" s="251"/>
      <c r="E330" s="251"/>
      <c r="F330" s="266"/>
      <c r="G330" s="269"/>
      <c r="H330" s="266"/>
      <c r="I330" s="266"/>
      <c r="J330" s="266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</row>
    <row r="331" spans="1:21" ht="19.05" customHeight="1">
      <c r="A331" s="251"/>
      <c r="B331" s="251"/>
      <c r="C331" s="251"/>
      <c r="D331" s="251"/>
      <c r="E331" s="251"/>
      <c r="F331" s="266"/>
      <c r="G331" s="269"/>
      <c r="H331" s="266"/>
      <c r="I331" s="266"/>
      <c r="J331" s="266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</row>
    <row r="332" spans="1:21" ht="19.05" customHeight="1">
      <c r="A332" s="251"/>
      <c r="B332" s="251"/>
      <c r="C332" s="251"/>
      <c r="D332" s="251"/>
      <c r="E332" s="251"/>
      <c r="F332" s="266"/>
      <c r="G332" s="269"/>
      <c r="H332" s="266"/>
      <c r="I332" s="266"/>
      <c r="J332" s="266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</row>
    <row r="333" spans="1:21" ht="19.05" customHeight="1">
      <c r="A333" s="251"/>
      <c r="B333" s="251"/>
      <c r="C333" s="251"/>
      <c r="D333" s="251"/>
      <c r="E333" s="251"/>
      <c r="F333" s="266"/>
      <c r="G333" s="269"/>
      <c r="H333" s="266"/>
      <c r="I333" s="266"/>
      <c r="J333" s="266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</row>
    <row r="334" spans="1:21" ht="19.05" customHeight="1">
      <c r="A334" s="251"/>
      <c r="B334" s="251"/>
      <c r="C334" s="251"/>
      <c r="D334" s="251"/>
      <c r="E334" s="251"/>
      <c r="F334" s="266"/>
      <c r="G334" s="269"/>
      <c r="H334" s="266"/>
      <c r="I334" s="266"/>
      <c r="J334" s="266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</row>
    <row r="335" spans="1:21" ht="19.05" customHeight="1">
      <c r="A335" s="251"/>
      <c r="B335" s="251"/>
      <c r="C335" s="251"/>
      <c r="D335" s="251"/>
      <c r="E335" s="251"/>
      <c r="F335" s="266"/>
      <c r="G335" s="269"/>
      <c r="H335" s="266"/>
      <c r="I335" s="266"/>
      <c r="J335" s="266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</row>
    <row r="336" spans="1:21" ht="19.05" customHeight="1">
      <c r="A336" s="251"/>
      <c r="B336" s="251"/>
      <c r="C336" s="251"/>
      <c r="D336" s="251"/>
      <c r="E336" s="251"/>
      <c r="F336" s="266"/>
      <c r="G336" s="269"/>
      <c r="H336" s="266"/>
      <c r="I336" s="266"/>
      <c r="J336" s="266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</row>
    <row r="337" spans="1:21" ht="19.05" customHeight="1">
      <c r="A337" s="251"/>
      <c r="B337" s="251"/>
      <c r="C337" s="251"/>
      <c r="D337" s="251"/>
      <c r="E337" s="251"/>
      <c r="F337" s="266"/>
      <c r="G337" s="269"/>
      <c r="H337" s="266"/>
      <c r="I337" s="266"/>
      <c r="J337" s="266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</row>
    <row r="338" spans="1:21" ht="19.05" customHeight="1">
      <c r="A338" s="251"/>
      <c r="B338" s="251"/>
      <c r="C338" s="251"/>
      <c r="D338" s="251"/>
      <c r="E338" s="251"/>
      <c r="F338" s="266"/>
      <c r="G338" s="269"/>
      <c r="H338" s="266"/>
      <c r="I338" s="266"/>
      <c r="J338" s="266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</row>
    <row r="339" spans="1:21" ht="19.05" customHeight="1">
      <c r="A339" s="251"/>
      <c r="B339" s="251"/>
      <c r="C339" s="251"/>
      <c r="D339" s="251"/>
      <c r="E339" s="251"/>
      <c r="F339" s="266"/>
      <c r="G339" s="269"/>
      <c r="H339" s="266"/>
      <c r="I339" s="266"/>
      <c r="J339" s="266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</row>
    <row r="340" spans="1:21" ht="19.05" customHeight="1">
      <c r="A340" s="251"/>
      <c r="B340" s="251"/>
      <c r="C340" s="251"/>
      <c r="D340" s="251"/>
      <c r="E340" s="251"/>
      <c r="F340" s="266"/>
      <c r="G340" s="269"/>
      <c r="H340" s="266"/>
      <c r="I340" s="266"/>
      <c r="J340" s="266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</row>
    <row r="341" spans="1:21" ht="19.05" customHeight="1">
      <c r="A341" s="251"/>
      <c r="B341" s="251"/>
      <c r="C341" s="251"/>
      <c r="D341" s="251"/>
      <c r="E341" s="251"/>
      <c r="F341" s="266"/>
      <c r="G341" s="269"/>
      <c r="H341" s="266"/>
      <c r="I341" s="266"/>
      <c r="J341" s="266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</row>
    <row r="342" spans="1:21" ht="19.05" customHeight="1">
      <c r="A342" s="251"/>
      <c r="B342" s="251"/>
      <c r="C342" s="251"/>
      <c r="D342" s="251"/>
      <c r="E342" s="251"/>
      <c r="F342" s="266"/>
      <c r="G342" s="269"/>
      <c r="H342" s="266"/>
      <c r="I342" s="266"/>
      <c r="J342" s="266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</row>
    <row r="343" spans="1:21" ht="19.05" customHeight="1">
      <c r="A343" s="251"/>
      <c r="B343" s="251"/>
      <c r="C343" s="251"/>
      <c r="D343" s="251"/>
      <c r="E343" s="251"/>
      <c r="F343" s="266"/>
      <c r="G343" s="269"/>
      <c r="H343" s="266"/>
      <c r="I343" s="266"/>
      <c r="J343" s="266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</row>
    <row r="344" spans="1:21" ht="19.05" customHeight="1">
      <c r="A344" s="251"/>
      <c r="B344" s="251"/>
      <c r="C344" s="251"/>
      <c r="D344" s="251"/>
      <c r="E344" s="251"/>
      <c r="F344" s="266"/>
      <c r="G344" s="269"/>
      <c r="H344" s="266"/>
      <c r="I344" s="266"/>
      <c r="J344" s="266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</row>
    <row r="345" spans="1:21" ht="19.05" customHeight="1">
      <c r="A345" s="251"/>
      <c r="B345" s="251"/>
      <c r="C345" s="251"/>
      <c r="D345" s="251"/>
      <c r="E345" s="251"/>
      <c r="F345" s="266"/>
      <c r="G345" s="269"/>
      <c r="H345" s="266"/>
      <c r="I345" s="266"/>
      <c r="J345" s="266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</row>
    <row r="346" spans="1:21" ht="19.05" customHeight="1">
      <c r="A346" s="251"/>
      <c r="B346" s="251"/>
      <c r="C346" s="251"/>
      <c r="D346" s="251"/>
      <c r="E346" s="251"/>
      <c r="F346" s="266"/>
      <c r="G346" s="269"/>
      <c r="H346" s="266"/>
      <c r="I346" s="266"/>
      <c r="J346" s="266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</row>
    <row r="347" spans="1:21" ht="19.05" customHeight="1">
      <c r="A347" s="251"/>
      <c r="B347" s="251"/>
      <c r="C347" s="251"/>
      <c r="D347" s="251"/>
      <c r="E347" s="251"/>
      <c r="F347" s="266"/>
      <c r="G347" s="269"/>
      <c r="H347" s="266"/>
      <c r="I347" s="266"/>
      <c r="J347" s="266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</row>
    <row r="348" spans="1:21" ht="19.05" customHeight="1">
      <c r="A348" s="251"/>
      <c r="B348" s="251"/>
      <c r="C348" s="251"/>
      <c r="D348" s="251"/>
      <c r="E348" s="251"/>
      <c r="F348" s="266"/>
      <c r="G348" s="269"/>
      <c r="H348" s="266"/>
      <c r="I348" s="266"/>
      <c r="J348" s="266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</row>
    <row r="349" spans="1:21" ht="19.05" customHeight="1">
      <c r="A349" s="251"/>
      <c r="B349" s="251"/>
      <c r="C349" s="251"/>
      <c r="D349" s="251"/>
      <c r="E349" s="251"/>
      <c r="F349" s="266"/>
      <c r="G349" s="269"/>
      <c r="H349" s="266"/>
      <c r="I349" s="266"/>
      <c r="J349" s="266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</row>
    <row r="350" spans="1:21" ht="19.05" customHeight="1">
      <c r="A350" s="251"/>
      <c r="B350" s="251"/>
      <c r="C350" s="251"/>
      <c r="D350" s="251"/>
      <c r="E350" s="251"/>
      <c r="F350" s="266"/>
      <c r="G350" s="269"/>
      <c r="H350" s="266"/>
      <c r="I350" s="266"/>
      <c r="J350" s="266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</row>
    <row r="351" spans="1:21" ht="19.05" customHeight="1">
      <c r="A351" s="251"/>
      <c r="B351" s="251"/>
      <c r="C351" s="251"/>
      <c r="D351" s="251"/>
      <c r="E351" s="251"/>
      <c r="F351" s="266"/>
      <c r="G351" s="269"/>
      <c r="H351" s="266"/>
      <c r="I351" s="266"/>
      <c r="J351" s="266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</row>
    <row r="352" spans="1:21" ht="19.05" customHeight="1">
      <c r="A352" s="251"/>
      <c r="B352" s="251"/>
      <c r="C352" s="251"/>
      <c r="D352" s="251"/>
      <c r="E352" s="251"/>
      <c r="F352" s="266"/>
      <c r="G352" s="269"/>
      <c r="H352" s="266"/>
      <c r="I352" s="266"/>
      <c r="J352" s="266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</row>
    <row r="353" spans="1:21" ht="19.05" customHeight="1">
      <c r="A353" s="251"/>
      <c r="B353" s="251"/>
      <c r="C353" s="251"/>
      <c r="D353" s="251"/>
      <c r="E353" s="251"/>
      <c r="F353" s="266"/>
      <c r="G353" s="269"/>
      <c r="H353" s="266"/>
      <c r="I353" s="266"/>
      <c r="J353" s="266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</row>
    <row r="354" spans="1:21" ht="19.05" customHeight="1">
      <c r="A354" s="251"/>
      <c r="B354" s="251"/>
      <c r="C354" s="251"/>
      <c r="D354" s="251"/>
      <c r="E354" s="251"/>
      <c r="F354" s="266"/>
      <c r="G354" s="269"/>
      <c r="H354" s="266"/>
      <c r="I354" s="266"/>
      <c r="J354" s="266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</row>
    <row r="355" spans="1:21" ht="19.05" customHeight="1">
      <c r="A355" s="251"/>
      <c r="B355" s="251"/>
      <c r="C355" s="251"/>
      <c r="D355" s="251"/>
      <c r="E355" s="251"/>
      <c r="F355" s="266"/>
      <c r="G355" s="269"/>
      <c r="H355" s="266"/>
      <c r="I355" s="266"/>
      <c r="J355" s="266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</row>
    <row r="356" spans="1:21" ht="19.05" customHeight="1">
      <c r="A356" s="251"/>
      <c r="B356" s="251"/>
      <c r="C356" s="251"/>
      <c r="D356" s="251"/>
      <c r="E356" s="251"/>
      <c r="F356" s="266"/>
      <c r="G356" s="269"/>
      <c r="H356" s="266"/>
      <c r="I356" s="266"/>
      <c r="J356" s="266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</row>
    <row r="357" spans="1:21" ht="19.05" customHeight="1">
      <c r="A357" s="251"/>
      <c r="B357" s="251"/>
      <c r="C357" s="251"/>
      <c r="D357" s="251"/>
      <c r="E357" s="251"/>
      <c r="F357" s="266"/>
      <c r="G357" s="269"/>
      <c r="H357" s="266"/>
      <c r="I357" s="266"/>
      <c r="J357" s="266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</row>
    <row r="358" spans="1:21" ht="19.05" customHeight="1">
      <c r="A358" s="251"/>
      <c r="B358" s="251"/>
      <c r="C358" s="251"/>
      <c r="D358" s="251"/>
      <c r="E358" s="251"/>
      <c r="F358" s="266"/>
      <c r="G358" s="269"/>
      <c r="H358" s="266"/>
      <c r="I358" s="266"/>
      <c r="J358" s="266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</row>
    <row r="359" spans="1:21" ht="19.05" customHeight="1">
      <c r="A359" s="251"/>
      <c r="B359" s="251"/>
      <c r="C359" s="251"/>
      <c r="D359" s="251"/>
      <c r="E359" s="251"/>
      <c r="F359" s="266"/>
      <c r="G359" s="269"/>
      <c r="H359" s="266"/>
      <c r="I359" s="266"/>
      <c r="J359" s="266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</row>
    <row r="360" spans="1:21" ht="19.05" customHeight="1">
      <c r="A360" s="251"/>
      <c r="B360" s="251"/>
      <c r="C360" s="251"/>
      <c r="D360" s="251"/>
      <c r="E360" s="251"/>
      <c r="F360" s="266"/>
      <c r="G360" s="269"/>
      <c r="H360" s="266"/>
      <c r="I360" s="266"/>
      <c r="J360" s="266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</row>
    <row r="361" spans="1:21" ht="19.05" customHeight="1">
      <c r="A361" s="251"/>
      <c r="B361" s="251"/>
      <c r="C361" s="251"/>
      <c r="D361" s="251"/>
      <c r="E361" s="251"/>
      <c r="F361" s="266"/>
      <c r="G361" s="269"/>
      <c r="H361" s="266"/>
      <c r="I361" s="266"/>
      <c r="J361" s="266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</row>
    <row r="362" spans="1:21" ht="19.05" customHeight="1">
      <c r="A362" s="251"/>
      <c r="B362" s="251"/>
      <c r="C362" s="251"/>
      <c r="D362" s="251"/>
      <c r="E362" s="251"/>
      <c r="F362" s="266"/>
      <c r="G362" s="269"/>
      <c r="H362" s="266"/>
      <c r="I362" s="266"/>
      <c r="J362" s="266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</row>
    <row r="363" spans="1:21" ht="19.05" customHeight="1">
      <c r="A363" s="251"/>
      <c r="B363" s="251"/>
      <c r="C363" s="251"/>
      <c r="D363" s="251"/>
      <c r="E363" s="251"/>
      <c r="F363" s="266"/>
      <c r="G363" s="269"/>
      <c r="H363" s="266"/>
      <c r="I363" s="266"/>
      <c r="J363" s="266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</row>
    <row r="364" spans="1:21" ht="19.05" customHeight="1">
      <c r="A364" s="251"/>
      <c r="B364" s="251"/>
      <c r="C364" s="251"/>
      <c r="D364" s="251"/>
      <c r="E364" s="251"/>
      <c r="F364" s="266"/>
      <c r="G364" s="269"/>
      <c r="H364" s="266"/>
      <c r="I364" s="266"/>
      <c r="J364" s="266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</row>
    <row r="365" spans="1:21" ht="19.05" customHeight="1">
      <c r="A365" s="251"/>
      <c r="B365" s="251"/>
      <c r="C365" s="251"/>
      <c r="D365" s="251"/>
      <c r="E365" s="251"/>
      <c r="F365" s="266"/>
      <c r="G365" s="269"/>
      <c r="H365" s="266"/>
      <c r="I365" s="266"/>
      <c r="J365" s="266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</row>
    <row r="366" spans="1:21" ht="19.05" customHeight="1">
      <c r="A366" s="251"/>
      <c r="B366" s="251"/>
      <c r="C366" s="251"/>
      <c r="D366" s="251"/>
      <c r="E366" s="251"/>
      <c r="F366" s="266"/>
      <c r="G366" s="269"/>
      <c r="H366" s="266"/>
      <c r="I366" s="266"/>
      <c r="J366" s="266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</row>
    <row r="367" spans="1:21" ht="19.05" customHeight="1">
      <c r="A367" s="251"/>
      <c r="B367" s="251"/>
      <c r="C367" s="251"/>
      <c r="D367" s="251"/>
      <c r="E367" s="251"/>
      <c r="F367" s="266"/>
      <c r="G367" s="269"/>
      <c r="H367" s="266"/>
      <c r="I367" s="266"/>
      <c r="J367" s="266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</row>
    <row r="368" spans="1:21" ht="19.05" customHeight="1">
      <c r="A368" s="251"/>
      <c r="B368" s="251"/>
      <c r="C368" s="251"/>
      <c r="D368" s="251"/>
      <c r="E368" s="251"/>
      <c r="F368" s="266"/>
      <c r="G368" s="269"/>
      <c r="H368" s="266"/>
      <c r="I368" s="266"/>
      <c r="J368" s="266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</row>
    <row r="369" spans="1:21" ht="19.05" customHeight="1">
      <c r="A369" s="251"/>
      <c r="B369" s="251"/>
      <c r="C369" s="251"/>
      <c r="D369" s="251"/>
      <c r="E369" s="251"/>
      <c r="F369" s="266"/>
      <c r="G369" s="269"/>
      <c r="H369" s="266"/>
      <c r="I369" s="266"/>
      <c r="J369" s="266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</row>
    <row r="370" spans="1:21" ht="19.05" customHeight="1">
      <c r="A370" s="251"/>
      <c r="B370" s="251"/>
      <c r="C370" s="251"/>
      <c r="D370" s="251"/>
      <c r="E370" s="251"/>
      <c r="F370" s="266"/>
      <c r="G370" s="269"/>
      <c r="H370" s="266"/>
      <c r="I370" s="266"/>
      <c r="J370" s="266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</row>
    <row r="371" spans="1:21" ht="19.05" customHeight="1">
      <c r="A371" s="251"/>
      <c r="B371" s="251"/>
      <c r="C371" s="251"/>
      <c r="D371" s="251"/>
      <c r="E371" s="251"/>
      <c r="F371" s="266"/>
      <c r="G371" s="269"/>
      <c r="H371" s="266"/>
      <c r="I371" s="266"/>
      <c r="J371" s="266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</row>
    <row r="372" spans="1:21" ht="19.05" customHeight="1">
      <c r="A372" s="251"/>
      <c r="B372" s="251"/>
      <c r="C372" s="251"/>
      <c r="D372" s="251"/>
      <c r="E372" s="251"/>
      <c r="F372" s="266"/>
      <c r="G372" s="269"/>
      <c r="H372" s="266"/>
      <c r="I372" s="266"/>
      <c r="J372" s="266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</row>
    <row r="373" spans="1:21" ht="19.05" customHeight="1">
      <c r="A373" s="251"/>
      <c r="B373" s="251"/>
      <c r="C373" s="251"/>
      <c r="D373" s="251"/>
      <c r="E373" s="251"/>
      <c r="F373" s="266"/>
      <c r="G373" s="269"/>
      <c r="H373" s="266"/>
      <c r="I373" s="266"/>
      <c r="J373" s="266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</row>
    <row r="374" spans="1:21" ht="19.05" customHeight="1">
      <c r="A374" s="251"/>
      <c r="B374" s="251"/>
      <c r="C374" s="251"/>
      <c r="D374" s="251"/>
      <c r="E374" s="251"/>
      <c r="F374" s="266"/>
      <c r="G374" s="269"/>
      <c r="H374" s="266"/>
      <c r="I374" s="266"/>
      <c r="J374" s="266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</row>
    <row r="375" spans="1:21" ht="19.05" customHeight="1">
      <c r="A375" s="251"/>
      <c r="B375" s="251"/>
      <c r="C375" s="251"/>
      <c r="D375" s="251"/>
      <c r="E375" s="251"/>
      <c r="F375" s="266"/>
      <c r="G375" s="269"/>
      <c r="H375" s="266"/>
      <c r="I375" s="266"/>
      <c r="J375" s="266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</row>
    <row r="376" spans="1:21" ht="19.05" customHeight="1">
      <c r="A376" s="251"/>
      <c r="B376" s="251"/>
      <c r="C376" s="251"/>
      <c r="D376" s="251"/>
      <c r="E376" s="251"/>
      <c r="F376" s="266"/>
      <c r="G376" s="269"/>
      <c r="H376" s="266"/>
      <c r="I376" s="266"/>
      <c r="J376" s="266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</row>
    <row r="377" spans="1:21" ht="19.05" customHeight="1">
      <c r="A377" s="251"/>
      <c r="B377" s="251"/>
      <c r="C377" s="251"/>
      <c r="D377" s="251"/>
      <c r="E377" s="251"/>
      <c r="F377" s="266"/>
      <c r="G377" s="269"/>
      <c r="H377" s="266"/>
      <c r="I377" s="266"/>
      <c r="J377" s="266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</row>
    <row r="378" spans="1:21" ht="19.05" customHeight="1">
      <c r="A378" s="251"/>
      <c r="B378" s="251"/>
      <c r="C378" s="251"/>
      <c r="D378" s="251"/>
      <c r="E378" s="251"/>
      <c r="F378" s="266"/>
      <c r="G378" s="269"/>
      <c r="H378" s="266"/>
      <c r="I378" s="266"/>
      <c r="J378" s="266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</row>
    <row r="379" spans="1:21" ht="19.05" customHeight="1">
      <c r="A379" s="251"/>
      <c r="B379" s="251"/>
      <c r="C379" s="251"/>
      <c r="D379" s="251"/>
      <c r="E379" s="251"/>
      <c r="F379" s="266"/>
      <c r="G379" s="269"/>
      <c r="H379" s="266"/>
      <c r="I379" s="266"/>
      <c r="J379" s="266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</row>
    <row r="380" spans="1:21" ht="19.05" customHeight="1">
      <c r="A380" s="251"/>
      <c r="B380" s="251"/>
      <c r="C380" s="251"/>
      <c r="D380" s="251"/>
      <c r="E380" s="251"/>
      <c r="F380" s="266"/>
      <c r="G380" s="269"/>
      <c r="H380" s="266"/>
      <c r="I380" s="266"/>
      <c r="J380" s="266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</row>
    <row r="381" spans="1:21" ht="19.05" customHeight="1">
      <c r="A381" s="251"/>
      <c r="B381" s="251"/>
      <c r="C381" s="251"/>
      <c r="D381" s="251"/>
      <c r="E381" s="251"/>
      <c r="F381" s="266"/>
      <c r="G381" s="269"/>
      <c r="H381" s="266"/>
      <c r="I381" s="266"/>
      <c r="J381" s="266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</row>
    <row r="382" spans="1:21" ht="19.05" customHeight="1">
      <c r="A382" s="251"/>
      <c r="B382" s="251"/>
      <c r="C382" s="251"/>
      <c r="D382" s="251"/>
      <c r="E382" s="251"/>
      <c r="F382" s="266"/>
      <c r="G382" s="269"/>
      <c r="H382" s="266"/>
      <c r="I382" s="266"/>
      <c r="J382" s="266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</row>
    <row r="383" spans="1:21" ht="19.05" customHeight="1">
      <c r="A383" s="251"/>
      <c r="B383" s="251"/>
      <c r="C383" s="251"/>
      <c r="D383" s="251"/>
      <c r="E383" s="251"/>
      <c r="F383" s="266"/>
      <c r="G383" s="269"/>
      <c r="H383" s="266"/>
      <c r="I383" s="266"/>
      <c r="J383" s="266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</row>
    <row r="384" spans="1:21" ht="19.05" customHeight="1">
      <c r="A384" s="251"/>
      <c r="B384" s="251"/>
      <c r="C384" s="251"/>
      <c r="D384" s="251"/>
      <c r="E384" s="251"/>
      <c r="F384" s="266"/>
      <c r="G384" s="269"/>
      <c r="H384" s="266"/>
      <c r="I384" s="266"/>
      <c r="J384" s="266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</row>
    <row r="385" spans="1:21" ht="19.05" customHeight="1">
      <c r="A385" s="251"/>
      <c r="B385" s="251"/>
      <c r="C385" s="251"/>
      <c r="D385" s="251"/>
      <c r="E385" s="251"/>
      <c r="F385" s="266"/>
      <c r="G385" s="269"/>
      <c r="H385" s="266"/>
      <c r="I385" s="266"/>
      <c r="J385" s="266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</row>
    <row r="386" spans="1:21" ht="19.05" customHeight="1">
      <c r="A386" s="251"/>
      <c r="B386" s="251"/>
      <c r="C386" s="251"/>
      <c r="D386" s="251"/>
      <c r="E386" s="251"/>
      <c r="F386" s="266"/>
      <c r="G386" s="269"/>
      <c r="H386" s="266"/>
      <c r="I386" s="266"/>
      <c r="J386" s="266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</row>
    <row r="387" spans="1:21" ht="19.05" customHeight="1">
      <c r="A387" s="251"/>
      <c r="B387" s="251"/>
      <c r="C387" s="251"/>
      <c r="D387" s="251"/>
      <c r="E387" s="251"/>
      <c r="F387" s="266"/>
      <c r="G387" s="269"/>
      <c r="H387" s="266"/>
      <c r="I387" s="266"/>
      <c r="J387" s="266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</row>
    <row r="388" spans="1:21" ht="19.05" customHeight="1">
      <c r="A388" s="251"/>
      <c r="B388" s="251"/>
      <c r="C388" s="251"/>
      <c r="D388" s="251"/>
      <c r="E388" s="251"/>
      <c r="F388" s="266"/>
      <c r="G388" s="269"/>
      <c r="H388" s="266"/>
      <c r="I388" s="266"/>
      <c r="J388" s="266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</row>
    <row r="389" spans="1:21" ht="19.05" customHeight="1">
      <c r="A389" s="251"/>
      <c r="B389" s="251"/>
      <c r="C389" s="251"/>
      <c r="D389" s="251"/>
      <c r="E389" s="251"/>
      <c r="F389" s="266"/>
      <c r="G389" s="269"/>
      <c r="H389" s="266"/>
      <c r="I389" s="266"/>
      <c r="J389" s="266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</row>
    <row r="390" spans="1:21" ht="19.05" customHeight="1">
      <c r="A390" s="251"/>
      <c r="B390" s="251"/>
      <c r="C390" s="251"/>
      <c r="D390" s="251"/>
      <c r="E390" s="251"/>
      <c r="F390" s="266"/>
      <c r="G390" s="269"/>
      <c r="H390" s="266"/>
      <c r="I390" s="266"/>
      <c r="J390" s="266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</row>
    <row r="391" spans="1:21" ht="19.05" customHeight="1">
      <c r="A391" s="251"/>
      <c r="B391" s="251"/>
      <c r="C391" s="251"/>
      <c r="D391" s="251"/>
      <c r="E391" s="251"/>
      <c r="F391" s="266"/>
      <c r="G391" s="269"/>
      <c r="H391" s="266"/>
      <c r="I391" s="266"/>
      <c r="J391" s="266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</row>
    <row r="392" spans="1:21" ht="19.05" customHeight="1">
      <c r="A392" s="251"/>
      <c r="B392" s="251"/>
      <c r="C392" s="251"/>
      <c r="D392" s="251"/>
      <c r="E392" s="251"/>
      <c r="F392" s="266"/>
      <c r="G392" s="269"/>
      <c r="H392" s="266"/>
      <c r="I392" s="266"/>
      <c r="J392" s="266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</row>
    <row r="393" spans="1:21" ht="19.05" customHeight="1">
      <c r="A393" s="251"/>
      <c r="B393" s="251"/>
      <c r="C393" s="251"/>
      <c r="D393" s="251"/>
      <c r="E393" s="251"/>
      <c r="F393" s="266"/>
      <c r="G393" s="269"/>
      <c r="H393" s="266"/>
      <c r="I393" s="266"/>
      <c r="J393" s="266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</row>
    <row r="394" spans="1:21" ht="19.05" customHeight="1">
      <c r="A394" s="251"/>
      <c r="B394" s="251"/>
      <c r="C394" s="251"/>
      <c r="D394" s="251"/>
      <c r="E394" s="251"/>
      <c r="F394" s="266"/>
      <c r="G394" s="269"/>
      <c r="H394" s="266"/>
      <c r="I394" s="266"/>
      <c r="J394" s="266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</row>
    <row r="395" spans="1:21" ht="19.05" customHeight="1">
      <c r="A395" s="251"/>
      <c r="B395" s="251"/>
      <c r="C395" s="251"/>
      <c r="D395" s="251"/>
      <c r="E395" s="251"/>
      <c r="F395" s="266"/>
      <c r="G395" s="269"/>
      <c r="H395" s="266"/>
      <c r="I395" s="266"/>
      <c r="J395" s="266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</row>
    <row r="396" spans="1:21" ht="19.05" customHeight="1">
      <c r="A396" s="251"/>
      <c r="B396" s="251"/>
      <c r="C396" s="251"/>
      <c r="D396" s="251"/>
      <c r="E396" s="251"/>
      <c r="F396" s="266"/>
      <c r="G396" s="269"/>
      <c r="H396" s="266"/>
      <c r="I396" s="266"/>
      <c r="J396" s="266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</row>
    <row r="397" spans="1:21" ht="19.05" customHeight="1">
      <c r="A397" s="251"/>
      <c r="B397" s="251"/>
      <c r="C397" s="251"/>
      <c r="D397" s="251"/>
      <c r="E397" s="251"/>
      <c r="F397" s="266"/>
      <c r="G397" s="269"/>
      <c r="H397" s="266"/>
      <c r="I397" s="266"/>
      <c r="J397" s="266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</row>
    <row r="398" spans="1:21" ht="19.05" customHeight="1">
      <c r="A398" s="251"/>
      <c r="B398" s="251"/>
      <c r="C398" s="251"/>
      <c r="D398" s="251"/>
      <c r="E398" s="251"/>
      <c r="F398" s="266"/>
      <c r="G398" s="269"/>
      <c r="H398" s="266"/>
      <c r="I398" s="266"/>
      <c r="J398" s="266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</row>
    <row r="399" spans="1:21" ht="19.05" customHeight="1">
      <c r="A399" s="251"/>
      <c r="B399" s="251"/>
      <c r="C399" s="251"/>
      <c r="D399" s="251"/>
      <c r="E399" s="251"/>
      <c r="F399" s="266"/>
      <c r="G399" s="269"/>
      <c r="H399" s="266"/>
      <c r="I399" s="266"/>
      <c r="J399" s="266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</row>
    <row r="400" spans="1:21" ht="19.05" customHeight="1">
      <c r="A400" s="251"/>
      <c r="B400" s="251"/>
      <c r="C400" s="251"/>
      <c r="D400" s="251"/>
      <c r="E400" s="251"/>
      <c r="F400" s="266"/>
      <c r="G400" s="269"/>
      <c r="H400" s="266"/>
      <c r="I400" s="266"/>
      <c r="J400" s="266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</row>
    <row r="401" spans="1:21" ht="19.05" customHeight="1">
      <c r="A401" s="251"/>
      <c r="B401" s="251"/>
      <c r="C401" s="251"/>
      <c r="D401" s="251"/>
      <c r="E401" s="251"/>
      <c r="F401" s="266"/>
      <c r="G401" s="269"/>
      <c r="H401" s="266"/>
      <c r="I401" s="266"/>
      <c r="J401" s="266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</row>
    <row r="402" spans="1:21" ht="19.05" customHeight="1">
      <c r="A402" s="251"/>
      <c r="B402" s="251"/>
      <c r="C402" s="251"/>
      <c r="D402" s="251"/>
      <c r="E402" s="251"/>
      <c r="F402" s="266"/>
      <c r="G402" s="269"/>
      <c r="H402" s="266"/>
      <c r="I402" s="266"/>
      <c r="J402" s="266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</row>
    <row r="403" spans="1:21" ht="19.05" customHeight="1">
      <c r="A403" s="251"/>
      <c r="B403" s="251"/>
      <c r="C403" s="251"/>
      <c r="D403" s="251"/>
      <c r="E403" s="251"/>
      <c r="F403" s="266"/>
      <c r="G403" s="269"/>
      <c r="H403" s="266"/>
      <c r="I403" s="266"/>
      <c r="J403" s="266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</row>
    <row r="404" spans="1:21" ht="19.05" customHeight="1">
      <c r="A404" s="251"/>
      <c r="B404" s="251"/>
      <c r="C404" s="251"/>
      <c r="D404" s="251"/>
      <c r="E404" s="251"/>
      <c r="F404" s="266"/>
      <c r="G404" s="269"/>
      <c r="H404" s="266"/>
      <c r="I404" s="266"/>
      <c r="J404" s="266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</row>
    <row r="405" spans="1:21" ht="19.05" customHeight="1">
      <c r="A405" s="251"/>
      <c r="B405" s="251"/>
      <c r="C405" s="251"/>
      <c r="D405" s="251"/>
      <c r="E405" s="251"/>
      <c r="F405" s="266"/>
      <c r="G405" s="269"/>
      <c r="H405" s="266"/>
      <c r="I405" s="266"/>
      <c r="J405" s="266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</row>
    <row r="406" spans="1:21" ht="19.05" customHeight="1">
      <c r="A406" s="251"/>
      <c r="B406" s="251"/>
      <c r="C406" s="251"/>
      <c r="D406" s="251"/>
      <c r="E406" s="251"/>
      <c r="F406" s="266"/>
      <c r="G406" s="269"/>
      <c r="H406" s="266"/>
      <c r="I406" s="266"/>
      <c r="J406" s="266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</row>
    <row r="407" spans="1:21" ht="19.05" customHeight="1">
      <c r="A407" s="251"/>
      <c r="B407" s="251"/>
      <c r="C407" s="251"/>
      <c r="D407" s="251"/>
      <c r="E407" s="251"/>
      <c r="F407" s="266"/>
      <c r="G407" s="269"/>
      <c r="H407" s="266"/>
      <c r="I407" s="266"/>
      <c r="J407" s="266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</row>
    <row r="408" spans="1:21" ht="19.05" customHeight="1">
      <c r="A408" s="251"/>
      <c r="B408" s="251"/>
      <c r="C408" s="251"/>
      <c r="D408" s="251"/>
      <c r="E408" s="251"/>
      <c r="F408" s="266"/>
      <c r="G408" s="269"/>
      <c r="H408" s="266"/>
      <c r="I408" s="266"/>
      <c r="J408" s="266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</row>
    <row r="409" spans="1:21" ht="19.05" customHeight="1">
      <c r="A409" s="251"/>
      <c r="B409" s="251"/>
      <c r="C409" s="251"/>
      <c r="D409" s="251"/>
      <c r="E409" s="251"/>
      <c r="F409" s="266"/>
      <c r="G409" s="269"/>
      <c r="H409" s="266"/>
      <c r="I409" s="266"/>
      <c r="J409" s="266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</row>
    <row r="410" spans="1:21" ht="19.05" customHeight="1">
      <c r="A410" s="251"/>
      <c r="B410" s="251"/>
      <c r="C410" s="251"/>
      <c r="D410" s="251"/>
      <c r="E410" s="251"/>
      <c r="F410" s="266"/>
      <c r="G410" s="269"/>
      <c r="H410" s="266"/>
      <c r="I410" s="266"/>
      <c r="J410" s="266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</row>
    <row r="411" spans="1:21" ht="19.05" customHeight="1">
      <c r="A411" s="251"/>
      <c r="B411" s="251"/>
      <c r="C411" s="251"/>
      <c r="D411" s="251"/>
      <c r="E411" s="251"/>
      <c r="F411" s="266"/>
      <c r="G411" s="269"/>
      <c r="H411" s="266"/>
      <c r="I411" s="266"/>
      <c r="J411" s="266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</row>
    <row r="412" spans="1:21" ht="19.05" customHeight="1">
      <c r="A412" s="251"/>
      <c r="B412" s="251"/>
      <c r="C412" s="251"/>
      <c r="D412" s="251"/>
      <c r="E412" s="251"/>
      <c r="F412" s="266"/>
      <c r="G412" s="269"/>
      <c r="H412" s="266"/>
      <c r="I412" s="266"/>
      <c r="J412" s="266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</row>
    <row r="413" spans="1:21" ht="19.05" customHeight="1">
      <c r="A413" s="251"/>
      <c r="B413" s="251"/>
      <c r="C413" s="251"/>
      <c r="D413" s="251"/>
      <c r="E413" s="251"/>
      <c r="F413" s="266"/>
      <c r="G413" s="269"/>
      <c r="H413" s="266"/>
      <c r="I413" s="266"/>
      <c r="J413" s="266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</row>
    <row r="414" spans="1:21" ht="19.05" customHeight="1">
      <c r="A414" s="251"/>
      <c r="B414" s="251"/>
      <c r="C414" s="251"/>
      <c r="D414" s="251"/>
      <c r="E414" s="251"/>
      <c r="F414" s="266"/>
      <c r="G414" s="269"/>
      <c r="H414" s="266"/>
      <c r="I414" s="266"/>
      <c r="J414" s="266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</row>
    <row r="415" spans="1:21" ht="19.05" customHeight="1">
      <c r="A415" s="251"/>
      <c r="B415" s="251"/>
      <c r="C415" s="251"/>
      <c r="D415" s="251"/>
      <c r="E415" s="251"/>
      <c r="F415" s="266"/>
      <c r="G415" s="269"/>
      <c r="H415" s="266"/>
      <c r="I415" s="266"/>
      <c r="J415" s="266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</row>
    <row r="416" spans="1:21" ht="19.05" customHeight="1">
      <c r="A416" s="251"/>
      <c r="B416" s="251"/>
      <c r="C416" s="251"/>
      <c r="D416" s="251"/>
      <c r="E416" s="251"/>
      <c r="F416" s="266"/>
      <c r="G416" s="269"/>
      <c r="H416" s="266"/>
      <c r="I416" s="266"/>
      <c r="J416" s="266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</row>
    <row r="417" spans="1:21" ht="19.05" customHeight="1">
      <c r="A417" s="251"/>
      <c r="B417" s="251"/>
      <c r="C417" s="251"/>
      <c r="D417" s="251"/>
      <c r="E417" s="251"/>
      <c r="F417" s="266"/>
      <c r="G417" s="269"/>
      <c r="H417" s="266"/>
      <c r="I417" s="266"/>
      <c r="J417" s="266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</row>
    <row r="418" spans="1:21" ht="19.05" customHeight="1">
      <c r="A418" s="251"/>
      <c r="B418" s="251"/>
      <c r="C418" s="251"/>
      <c r="D418" s="251"/>
      <c r="E418" s="251"/>
      <c r="F418" s="266"/>
      <c r="G418" s="269"/>
      <c r="H418" s="266"/>
      <c r="I418" s="266"/>
      <c r="J418" s="266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</row>
    <row r="419" spans="1:21" ht="19.05" customHeight="1">
      <c r="A419" s="251"/>
      <c r="B419" s="251"/>
      <c r="C419" s="251"/>
      <c r="D419" s="251"/>
      <c r="E419" s="251"/>
      <c r="F419" s="266"/>
      <c r="G419" s="269"/>
      <c r="H419" s="266"/>
      <c r="I419" s="266"/>
      <c r="J419" s="266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</row>
    <row r="420" spans="1:21" ht="19.05" customHeight="1">
      <c r="A420" s="251"/>
      <c r="B420" s="251"/>
      <c r="C420" s="251"/>
      <c r="D420" s="251"/>
      <c r="E420" s="251"/>
      <c r="F420" s="266"/>
      <c r="G420" s="269"/>
      <c r="H420" s="266"/>
      <c r="I420" s="266"/>
      <c r="J420" s="266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</row>
    <row r="421" spans="1:21" ht="19.05" customHeight="1">
      <c r="A421" s="251"/>
      <c r="B421" s="251"/>
      <c r="C421" s="251"/>
      <c r="D421" s="251"/>
      <c r="E421" s="251"/>
      <c r="F421" s="266"/>
      <c r="G421" s="269"/>
      <c r="H421" s="266"/>
      <c r="I421" s="266"/>
      <c r="J421" s="266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</row>
    <row r="422" spans="1:21" ht="19.05" customHeight="1">
      <c r="A422" s="251"/>
      <c r="B422" s="251"/>
      <c r="C422" s="251"/>
      <c r="D422" s="251"/>
      <c r="E422" s="251"/>
      <c r="F422" s="266"/>
      <c r="G422" s="269"/>
      <c r="H422" s="266"/>
      <c r="I422" s="266"/>
      <c r="J422" s="266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</row>
    <row r="423" spans="1:21" ht="19.05" customHeight="1">
      <c r="A423" s="251"/>
      <c r="B423" s="251"/>
      <c r="C423" s="251"/>
      <c r="D423" s="251"/>
      <c r="E423" s="251"/>
      <c r="F423" s="266"/>
      <c r="G423" s="269"/>
      <c r="H423" s="266"/>
      <c r="I423" s="266"/>
      <c r="J423" s="266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</row>
    <row r="424" spans="1:21" ht="19.05" customHeight="1">
      <c r="A424" s="251"/>
      <c r="B424" s="251"/>
      <c r="C424" s="251"/>
      <c r="D424" s="251"/>
      <c r="E424" s="251"/>
      <c r="F424" s="266"/>
      <c r="G424" s="269"/>
      <c r="H424" s="266"/>
      <c r="I424" s="266"/>
      <c r="J424" s="266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</row>
    <row r="425" spans="1:21" ht="19.05" customHeight="1">
      <c r="A425" s="251"/>
      <c r="B425" s="251"/>
      <c r="C425" s="251"/>
      <c r="D425" s="251"/>
      <c r="E425" s="251"/>
      <c r="F425" s="266"/>
      <c r="G425" s="269"/>
      <c r="H425" s="266"/>
      <c r="I425" s="266"/>
      <c r="J425" s="266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</row>
    <row r="426" spans="1:21" ht="19.05" customHeight="1">
      <c r="A426" s="251"/>
      <c r="B426" s="251"/>
      <c r="C426" s="251"/>
      <c r="D426" s="251"/>
      <c r="E426" s="251"/>
      <c r="F426" s="266"/>
      <c r="G426" s="269"/>
      <c r="H426" s="266"/>
      <c r="I426" s="266"/>
      <c r="J426" s="266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</row>
    <row r="427" spans="1:21" ht="19.05" customHeight="1">
      <c r="A427" s="251"/>
      <c r="B427" s="251"/>
      <c r="C427" s="251"/>
      <c r="D427" s="251"/>
      <c r="E427" s="251"/>
      <c r="F427" s="266"/>
      <c r="G427" s="269"/>
      <c r="H427" s="266"/>
      <c r="I427" s="266"/>
      <c r="J427" s="266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</row>
    <row r="428" spans="1:21" ht="19.05" customHeight="1">
      <c r="A428" s="251"/>
      <c r="B428" s="251"/>
      <c r="C428" s="251"/>
      <c r="D428" s="251"/>
      <c r="E428" s="251"/>
      <c r="F428" s="266"/>
      <c r="G428" s="269"/>
      <c r="H428" s="266"/>
      <c r="I428" s="266"/>
      <c r="J428" s="266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</row>
    <row r="429" spans="1:21" ht="19.05" customHeight="1">
      <c r="A429" s="251"/>
      <c r="B429" s="251"/>
      <c r="C429" s="251"/>
      <c r="D429" s="251"/>
      <c r="E429" s="251"/>
      <c r="F429" s="266"/>
      <c r="G429" s="269"/>
      <c r="H429" s="266"/>
      <c r="I429" s="266"/>
      <c r="J429" s="266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</row>
    <row r="430" spans="1:21" ht="19.05" customHeight="1">
      <c r="A430" s="251"/>
      <c r="B430" s="251"/>
      <c r="C430" s="251"/>
      <c r="D430" s="251"/>
      <c r="E430" s="251"/>
      <c r="F430" s="266"/>
      <c r="G430" s="269"/>
      <c r="H430" s="266"/>
      <c r="I430" s="266"/>
      <c r="J430" s="266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</row>
    <row r="431" spans="1:21" ht="19.05" customHeight="1">
      <c r="A431" s="251"/>
      <c r="B431" s="251"/>
      <c r="C431" s="251"/>
      <c r="D431" s="251"/>
      <c r="E431" s="251"/>
      <c r="F431" s="266"/>
      <c r="G431" s="269"/>
      <c r="H431" s="266"/>
      <c r="I431" s="266"/>
      <c r="J431" s="266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</row>
    <row r="432" spans="1:21" ht="19.05" customHeight="1">
      <c r="A432" s="251"/>
      <c r="B432" s="251"/>
      <c r="C432" s="251"/>
      <c r="D432" s="251"/>
      <c r="E432" s="251"/>
      <c r="F432" s="266"/>
      <c r="G432" s="269"/>
      <c r="H432" s="266"/>
      <c r="I432" s="266"/>
      <c r="J432" s="266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</row>
    <row r="433" spans="1:21" ht="19.05" customHeight="1">
      <c r="A433" s="251"/>
      <c r="B433" s="251"/>
      <c r="C433" s="251"/>
      <c r="D433" s="251"/>
      <c r="E433" s="251"/>
      <c r="F433" s="266"/>
      <c r="G433" s="269"/>
      <c r="H433" s="266"/>
      <c r="I433" s="266"/>
      <c r="J433" s="266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</row>
    <row r="434" spans="1:21" ht="19.05" customHeight="1">
      <c r="A434" s="251"/>
      <c r="B434" s="251"/>
      <c r="C434" s="251"/>
      <c r="D434" s="251"/>
      <c r="E434" s="251"/>
      <c r="F434" s="266"/>
      <c r="G434" s="269"/>
      <c r="H434" s="266"/>
      <c r="I434" s="266"/>
      <c r="J434" s="266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</row>
    <row r="435" spans="1:21" ht="19.05" customHeight="1">
      <c r="A435" s="251"/>
      <c r="B435" s="251"/>
      <c r="C435" s="251"/>
      <c r="D435" s="251"/>
      <c r="E435" s="251"/>
      <c r="F435" s="266"/>
      <c r="G435" s="269"/>
      <c r="H435" s="266"/>
      <c r="I435" s="266"/>
      <c r="J435" s="266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</row>
    <row r="436" spans="1:21" ht="19.05" customHeight="1">
      <c r="A436" s="251"/>
      <c r="B436" s="251"/>
      <c r="C436" s="251"/>
      <c r="D436" s="251"/>
      <c r="E436" s="251"/>
      <c r="F436" s="266"/>
      <c r="G436" s="269"/>
      <c r="H436" s="266"/>
      <c r="I436" s="266"/>
      <c r="J436" s="266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</row>
    <row r="437" spans="1:21" ht="19.05" customHeight="1">
      <c r="A437" s="251"/>
      <c r="B437" s="251"/>
      <c r="C437" s="251"/>
      <c r="D437" s="251"/>
      <c r="E437" s="251"/>
      <c r="F437" s="266"/>
      <c r="G437" s="269"/>
      <c r="H437" s="266"/>
      <c r="I437" s="266"/>
      <c r="J437" s="266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</row>
    <row r="438" spans="1:21" ht="19.05" customHeight="1">
      <c r="A438" s="251"/>
      <c r="B438" s="251"/>
      <c r="C438" s="251"/>
      <c r="D438" s="251"/>
      <c r="E438" s="251"/>
      <c r="F438" s="266"/>
      <c r="G438" s="269"/>
      <c r="H438" s="266"/>
      <c r="I438" s="266"/>
      <c r="J438" s="266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</row>
    <row r="439" spans="1:21" ht="19.05" customHeight="1">
      <c r="A439" s="251"/>
      <c r="B439" s="251"/>
      <c r="C439" s="251"/>
      <c r="D439" s="251"/>
      <c r="E439" s="251"/>
      <c r="F439" s="266"/>
      <c r="G439" s="269"/>
      <c r="H439" s="266"/>
      <c r="I439" s="266"/>
      <c r="J439" s="266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</row>
    <row r="440" spans="1:21" ht="19.05" customHeight="1">
      <c r="A440" s="251"/>
      <c r="B440" s="251"/>
      <c r="C440" s="251"/>
      <c r="D440" s="251"/>
      <c r="E440" s="251"/>
      <c r="F440" s="266"/>
      <c r="G440" s="269"/>
      <c r="H440" s="266"/>
      <c r="I440" s="266"/>
      <c r="J440" s="266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</row>
    <row r="441" spans="1:21" ht="19.05" customHeight="1">
      <c r="A441" s="251"/>
      <c r="B441" s="251"/>
      <c r="C441" s="251"/>
      <c r="D441" s="251"/>
      <c r="E441" s="251"/>
      <c r="F441" s="266"/>
      <c r="G441" s="269"/>
      <c r="H441" s="266"/>
      <c r="I441" s="266"/>
      <c r="J441" s="266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</row>
    <row r="442" spans="1:21" ht="19.05" customHeight="1">
      <c r="A442" s="251"/>
      <c r="B442" s="251"/>
      <c r="C442" s="251"/>
      <c r="D442" s="251"/>
      <c r="E442" s="251"/>
      <c r="F442" s="266"/>
      <c r="G442" s="269"/>
      <c r="H442" s="266"/>
      <c r="I442" s="266"/>
      <c r="J442" s="266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</row>
    <row r="443" spans="1:21" ht="19.05" customHeight="1">
      <c r="A443" s="251"/>
      <c r="B443" s="251"/>
      <c r="C443" s="251"/>
      <c r="D443" s="251"/>
      <c r="E443" s="251"/>
      <c r="F443" s="266"/>
      <c r="G443" s="269"/>
      <c r="H443" s="266"/>
      <c r="I443" s="266"/>
      <c r="J443" s="266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</row>
    <row r="444" spans="1:21" ht="19.05" customHeight="1">
      <c r="A444" s="251"/>
      <c r="B444" s="251"/>
      <c r="C444" s="251"/>
      <c r="D444" s="251"/>
      <c r="E444" s="251"/>
      <c r="F444" s="266"/>
      <c r="G444" s="269"/>
      <c r="H444" s="266"/>
      <c r="I444" s="266"/>
      <c r="J444" s="266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</row>
    <row r="445" spans="1:21" ht="19.05" customHeight="1">
      <c r="A445" s="251"/>
      <c r="B445" s="251"/>
      <c r="C445" s="251"/>
      <c r="D445" s="251"/>
      <c r="E445" s="251"/>
      <c r="F445" s="266"/>
      <c r="G445" s="269"/>
      <c r="H445" s="266"/>
      <c r="I445" s="266"/>
      <c r="J445" s="266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</row>
    <row r="446" spans="1:21" ht="19.05" customHeight="1">
      <c r="A446" s="251"/>
      <c r="B446" s="251"/>
      <c r="C446" s="251"/>
      <c r="D446" s="251"/>
      <c r="E446" s="251"/>
      <c r="F446" s="266"/>
      <c r="G446" s="269"/>
      <c r="H446" s="266"/>
      <c r="I446" s="266"/>
      <c r="J446" s="266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</row>
    <row r="447" spans="1:21" ht="19.05" customHeight="1">
      <c r="A447" s="251"/>
      <c r="B447" s="251"/>
      <c r="C447" s="251"/>
      <c r="D447" s="251"/>
      <c r="E447" s="251"/>
      <c r="F447" s="266"/>
      <c r="G447" s="269"/>
      <c r="H447" s="266"/>
      <c r="I447" s="266"/>
      <c r="J447" s="266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</row>
    <row r="448" spans="1:21" ht="19.05" customHeight="1">
      <c r="A448" s="251"/>
      <c r="B448" s="251"/>
      <c r="C448" s="251"/>
      <c r="D448" s="251"/>
      <c r="E448" s="251"/>
      <c r="F448" s="266"/>
      <c r="G448" s="269"/>
      <c r="H448" s="266"/>
      <c r="I448" s="266"/>
      <c r="J448" s="266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</row>
    <row r="449" spans="1:21" ht="19.05" customHeight="1">
      <c r="A449" s="251"/>
      <c r="B449" s="251"/>
      <c r="C449" s="251"/>
      <c r="D449" s="251"/>
      <c r="E449" s="251"/>
      <c r="F449" s="266"/>
      <c r="G449" s="269"/>
      <c r="H449" s="266"/>
      <c r="I449" s="266"/>
      <c r="J449" s="266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</row>
    <row r="450" spans="1:21" ht="19.05" customHeight="1">
      <c r="A450" s="251"/>
      <c r="B450" s="251"/>
      <c r="C450" s="251"/>
      <c r="D450" s="251"/>
      <c r="E450" s="251"/>
      <c r="F450" s="266"/>
      <c r="G450" s="269"/>
      <c r="H450" s="266"/>
      <c r="I450" s="266"/>
      <c r="J450" s="266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</row>
    <row r="451" spans="1:21" ht="19.05" customHeight="1">
      <c r="A451" s="251"/>
      <c r="B451" s="251"/>
      <c r="C451" s="251"/>
      <c r="D451" s="251"/>
      <c r="E451" s="251"/>
      <c r="F451" s="266"/>
      <c r="G451" s="269"/>
      <c r="H451" s="266"/>
      <c r="I451" s="266"/>
      <c r="J451" s="266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</row>
    <row r="452" spans="1:21" ht="19.05" customHeight="1">
      <c r="A452" s="251"/>
      <c r="B452" s="251"/>
      <c r="C452" s="251"/>
      <c r="D452" s="251"/>
      <c r="E452" s="251"/>
      <c r="F452" s="266"/>
      <c r="G452" s="269"/>
      <c r="H452" s="266"/>
      <c r="I452" s="266"/>
      <c r="J452" s="266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</row>
    <row r="453" spans="1:21" ht="19.05" customHeight="1">
      <c r="A453" s="251"/>
      <c r="B453" s="251"/>
      <c r="C453" s="251"/>
      <c r="D453" s="251"/>
      <c r="E453" s="251"/>
      <c r="F453" s="266"/>
      <c r="G453" s="269"/>
      <c r="H453" s="266"/>
      <c r="I453" s="266"/>
      <c r="J453" s="266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</row>
    <row r="454" spans="1:21" ht="19.05" customHeight="1">
      <c r="A454" s="251"/>
      <c r="B454" s="251"/>
      <c r="C454" s="251"/>
      <c r="D454" s="251"/>
      <c r="E454" s="251"/>
      <c r="F454" s="266"/>
      <c r="G454" s="269"/>
      <c r="H454" s="266"/>
      <c r="I454" s="266"/>
      <c r="J454" s="266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</row>
    <row r="455" spans="1:21" ht="19.05" customHeight="1">
      <c r="A455" s="251"/>
      <c r="B455" s="251"/>
      <c r="C455" s="251"/>
      <c r="D455" s="251"/>
      <c r="E455" s="251"/>
      <c r="F455" s="266"/>
      <c r="G455" s="269"/>
      <c r="H455" s="266"/>
      <c r="I455" s="266"/>
      <c r="J455" s="266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</row>
    <row r="456" spans="1:21" ht="19.05" customHeight="1">
      <c r="A456" s="251"/>
      <c r="B456" s="251"/>
      <c r="C456" s="251"/>
      <c r="D456" s="251"/>
      <c r="E456" s="251"/>
      <c r="F456" s="266"/>
      <c r="G456" s="269"/>
      <c r="H456" s="266"/>
      <c r="I456" s="266"/>
      <c r="J456" s="266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</row>
    <row r="457" spans="1:21" ht="19.05" customHeight="1">
      <c r="A457" s="251"/>
      <c r="B457" s="251"/>
      <c r="C457" s="251"/>
      <c r="D457" s="251"/>
      <c r="E457" s="251"/>
      <c r="F457" s="266"/>
      <c r="G457" s="269"/>
      <c r="H457" s="266"/>
      <c r="I457" s="266"/>
      <c r="J457" s="266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</row>
    <row r="458" spans="1:21" ht="19.05" customHeight="1">
      <c r="A458" s="251"/>
      <c r="B458" s="251"/>
      <c r="C458" s="251"/>
      <c r="D458" s="251"/>
      <c r="E458" s="251"/>
      <c r="F458" s="266"/>
      <c r="G458" s="269"/>
      <c r="H458" s="266"/>
      <c r="I458" s="266"/>
      <c r="J458" s="266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</row>
    <row r="459" spans="1:21" ht="19.05" customHeight="1">
      <c r="A459" s="251"/>
      <c r="B459" s="251"/>
      <c r="C459" s="251"/>
      <c r="D459" s="251"/>
      <c r="E459" s="251"/>
      <c r="F459" s="266"/>
      <c r="G459" s="269"/>
      <c r="H459" s="266"/>
      <c r="I459" s="266"/>
      <c r="J459" s="266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</row>
    <row r="460" spans="1:21" ht="19.05" customHeight="1">
      <c r="A460" s="251"/>
      <c r="B460" s="251"/>
      <c r="C460" s="251"/>
      <c r="D460" s="251"/>
      <c r="E460" s="251"/>
      <c r="F460" s="266"/>
      <c r="G460" s="269"/>
      <c r="H460" s="266"/>
      <c r="I460" s="266"/>
      <c r="J460" s="266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</row>
    <row r="461" spans="1:21" ht="19.05" customHeight="1">
      <c r="A461" s="251"/>
      <c r="B461" s="251"/>
      <c r="C461" s="251"/>
      <c r="D461" s="251"/>
      <c r="E461" s="251"/>
      <c r="F461" s="266"/>
      <c r="G461" s="269"/>
      <c r="H461" s="266"/>
      <c r="I461" s="266"/>
      <c r="J461" s="266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</row>
    <row r="462" spans="1:21" ht="19.05" customHeight="1">
      <c r="A462" s="251"/>
      <c r="B462" s="251"/>
      <c r="C462" s="251"/>
      <c r="D462" s="251"/>
      <c r="E462" s="251"/>
      <c r="F462" s="266"/>
      <c r="G462" s="269"/>
      <c r="H462" s="266"/>
      <c r="I462" s="266"/>
      <c r="J462" s="266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</row>
    <row r="463" spans="1:21" ht="19.05" customHeight="1">
      <c r="A463" s="251"/>
      <c r="B463" s="251"/>
      <c r="C463" s="251"/>
      <c r="D463" s="251"/>
      <c r="E463" s="251"/>
      <c r="F463" s="266"/>
      <c r="G463" s="269"/>
      <c r="H463" s="266"/>
      <c r="I463" s="266"/>
      <c r="J463" s="266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</row>
    <row r="464" spans="1:21" ht="19.05" customHeight="1">
      <c r="A464" s="251"/>
      <c r="B464" s="251"/>
      <c r="C464" s="251"/>
      <c r="D464" s="251"/>
      <c r="E464" s="251"/>
      <c r="F464" s="266"/>
      <c r="G464" s="269"/>
      <c r="H464" s="266"/>
      <c r="I464" s="266"/>
      <c r="J464" s="266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</row>
    <row r="465" spans="1:21" ht="19.05" customHeight="1">
      <c r="A465" s="251"/>
      <c r="B465" s="251"/>
      <c r="C465" s="251"/>
      <c r="D465" s="251"/>
      <c r="E465" s="251"/>
      <c r="F465" s="266"/>
      <c r="G465" s="269"/>
      <c r="H465" s="266"/>
      <c r="I465" s="266"/>
      <c r="J465" s="266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</row>
    <row r="466" spans="1:21" ht="19.05" customHeight="1">
      <c r="A466" s="251"/>
      <c r="B466" s="251"/>
      <c r="C466" s="251"/>
      <c r="D466" s="251"/>
      <c r="E466" s="251"/>
      <c r="F466" s="266"/>
      <c r="G466" s="269"/>
      <c r="H466" s="266"/>
      <c r="I466" s="266"/>
      <c r="J466" s="266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</row>
    <row r="467" spans="1:21" ht="19.05" customHeight="1">
      <c r="A467" s="251"/>
      <c r="B467" s="251"/>
      <c r="C467" s="251"/>
      <c r="D467" s="251"/>
      <c r="E467" s="251"/>
      <c r="F467" s="266"/>
      <c r="G467" s="269"/>
      <c r="H467" s="266"/>
      <c r="I467" s="266"/>
      <c r="J467" s="266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</row>
    <row r="468" spans="1:21" ht="19.05" customHeight="1">
      <c r="A468" s="251"/>
      <c r="B468" s="251"/>
      <c r="C468" s="251"/>
      <c r="D468" s="251"/>
      <c r="E468" s="251"/>
      <c r="F468" s="266"/>
      <c r="G468" s="269"/>
      <c r="H468" s="266"/>
      <c r="I468" s="266"/>
      <c r="J468" s="266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</row>
    <row r="469" spans="1:21" ht="19.05" customHeight="1">
      <c r="A469" s="251"/>
      <c r="B469" s="251"/>
      <c r="C469" s="251"/>
      <c r="D469" s="251"/>
      <c r="E469" s="251"/>
      <c r="F469" s="266"/>
      <c r="G469" s="269"/>
      <c r="H469" s="266"/>
      <c r="I469" s="266"/>
      <c r="J469" s="266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</row>
    <row r="470" spans="1:21" ht="19.05" customHeight="1">
      <c r="A470" s="251"/>
      <c r="B470" s="251"/>
      <c r="C470" s="251"/>
      <c r="D470" s="251"/>
      <c r="E470" s="251"/>
      <c r="F470" s="266"/>
      <c r="G470" s="269"/>
      <c r="H470" s="266"/>
      <c r="I470" s="266"/>
      <c r="J470" s="266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</row>
    <row r="471" spans="1:21" ht="19.05" customHeight="1">
      <c r="A471" s="251"/>
      <c r="B471" s="251"/>
      <c r="C471" s="251"/>
      <c r="D471" s="251"/>
      <c r="E471" s="251"/>
      <c r="F471" s="266"/>
      <c r="G471" s="269"/>
      <c r="H471" s="266"/>
      <c r="I471" s="266"/>
      <c r="J471" s="266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</row>
    <row r="472" spans="1:21" ht="19.05" customHeight="1">
      <c r="A472" s="251"/>
      <c r="B472" s="251"/>
      <c r="C472" s="251"/>
      <c r="D472" s="251"/>
      <c r="E472" s="251"/>
      <c r="F472" s="266"/>
      <c r="G472" s="269"/>
      <c r="H472" s="266"/>
      <c r="I472" s="266"/>
      <c r="J472" s="266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</row>
    <row r="473" spans="1:21" ht="19.05" customHeight="1">
      <c r="A473" s="251"/>
      <c r="B473" s="251"/>
      <c r="C473" s="251"/>
      <c r="D473" s="251"/>
      <c r="E473" s="251"/>
      <c r="F473" s="266"/>
      <c r="G473" s="269"/>
      <c r="H473" s="266"/>
      <c r="I473" s="266"/>
      <c r="J473" s="266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</row>
    <row r="474" spans="1:21" ht="19.05" customHeight="1">
      <c r="A474" s="251"/>
      <c r="B474" s="251"/>
      <c r="C474" s="251"/>
      <c r="D474" s="251"/>
      <c r="E474" s="251"/>
      <c r="F474" s="266"/>
      <c r="G474" s="269"/>
      <c r="H474" s="266"/>
      <c r="I474" s="266"/>
      <c r="J474" s="266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</row>
    <row r="475" spans="1:21" ht="19.05" customHeight="1">
      <c r="A475" s="251"/>
      <c r="B475" s="251"/>
      <c r="C475" s="251"/>
      <c r="D475" s="251"/>
      <c r="E475" s="251"/>
      <c r="F475" s="266"/>
      <c r="G475" s="269"/>
      <c r="H475" s="266"/>
      <c r="I475" s="266"/>
      <c r="J475" s="266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</row>
    <row r="476" spans="1:21" ht="19.05" customHeight="1">
      <c r="A476" s="251"/>
      <c r="B476" s="251"/>
      <c r="C476" s="251"/>
      <c r="D476" s="251"/>
      <c r="E476" s="251"/>
      <c r="F476" s="266"/>
      <c r="G476" s="269"/>
      <c r="H476" s="266"/>
      <c r="I476" s="266"/>
      <c r="J476" s="266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</row>
    <row r="477" spans="1:21" ht="19.05" customHeight="1">
      <c r="A477" s="251"/>
      <c r="B477" s="251"/>
      <c r="C477" s="251"/>
      <c r="D477" s="251"/>
      <c r="E477" s="251"/>
      <c r="F477" s="266"/>
      <c r="G477" s="269"/>
      <c r="H477" s="266"/>
      <c r="I477" s="266"/>
      <c r="J477" s="266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</row>
    <row r="478" spans="1:21" ht="19.05" customHeight="1">
      <c r="A478" s="251"/>
      <c r="B478" s="251"/>
      <c r="C478" s="251"/>
      <c r="D478" s="251"/>
      <c r="E478" s="251"/>
      <c r="F478" s="266"/>
      <c r="G478" s="269"/>
      <c r="H478" s="266"/>
      <c r="I478" s="266"/>
      <c r="J478" s="266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</row>
    <row r="479" spans="1:21" ht="19.05" customHeight="1">
      <c r="A479" s="251"/>
      <c r="B479" s="251"/>
      <c r="C479" s="251"/>
      <c r="D479" s="251"/>
      <c r="E479" s="251"/>
      <c r="F479" s="266"/>
      <c r="G479" s="269"/>
      <c r="H479" s="266"/>
      <c r="I479" s="266"/>
      <c r="J479" s="266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</row>
    <row r="480" spans="1:21" ht="19.05" customHeight="1">
      <c r="A480" s="251"/>
      <c r="B480" s="251"/>
      <c r="C480" s="251"/>
      <c r="D480" s="251"/>
      <c r="E480" s="251"/>
      <c r="F480" s="266"/>
      <c r="G480" s="269"/>
      <c r="H480" s="266"/>
      <c r="I480" s="266"/>
      <c r="J480" s="266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</row>
    <row r="481" spans="1:21" ht="19.05" customHeight="1">
      <c r="A481" s="251"/>
      <c r="B481" s="251"/>
      <c r="C481" s="251"/>
      <c r="D481" s="251"/>
      <c r="E481" s="251"/>
      <c r="F481" s="266"/>
      <c r="G481" s="269"/>
      <c r="H481" s="266"/>
      <c r="I481" s="266"/>
      <c r="J481" s="266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</row>
    <row r="482" spans="1:21" ht="19.05" customHeight="1">
      <c r="A482" s="251"/>
      <c r="B482" s="251"/>
      <c r="C482" s="251"/>
      <c r="D482" s="251"/>
      <c r="E482" s="251"/>
      <c r="F482" s="266"/>
      <c r="G482" s="269"/>
      <c r="H482" s="266"/>
      <c r="I482" s="266"/>
      <c r="J482" s="266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</row>
    <row r="483" spans="1:21" ht="19.05" customHeight="1">
      <c r="A483" s="251"/>
      <c r="B483" s="251"/>
      <c r="C483" s="251"/>
      <c r="D483" s="251"/>
      <c r="E483" s="251"/>
      <c r="F483" s="266"/>
      <c r="G483" s="269"/>
      <c r="H483" s="266"/>
      <c r="I483" s="266"/>
      <c r="J483" s="266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</row>
    <row r="484" spans="1:21" ht="19.05" customHeight="1">
      <c r="A484" s="251"/>
      <c r="B484" s="251"/>
      <c r="C484" s="251"/>
      <c r="D484" s="251"/>
      <c r="E484" s="251"/>
      <c r="F484" s="266"/>
      <c r="G484" s="269"/>
      <c r="H484" s="266"/>
      <c r="I484" s="266"/>
      <c r="J484" s="266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</row>
    <row r="485" spans="1:21" ht="19.05" customHeight="1">
      <c r="A485" s="251"/>
      <c r="B485" s="251"/>
      <c r="C485" s="251"/>
      <c r="D485" s="251"/>
      <c r="E485" s="251"/>
      <c r="F485" s="266"/>
      <c r="G485" s="269"/>
      <c r="H485" s="266"/>
      <c r="I485" s="266"/>
      <c r="J485" s="266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</row>
    <row r="486" spans="1:21" ht="19.05" customHeight="1">
      <c r="A486" s="251"/>
      <c r="B486" s="251"/>
      <c r="C486" s="251"/>
      <c r="D486" s="251"/>
      <c r="E486" s="251"/>
      <c r="F486" s="266"/>
      <c r="G486" s="269"/>
      <c r="H486" s="266"/>
      <c r="I486" s="266"/>
      <c r="J486" s="266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</row>
    <row r="487" spans="1:21" ht="19.05" customHeight="1">
      <c r="A487" s="251"/>
      <c r="B487" s="251"/>
      <c r="C487" s="251"/>
      <c r="D487" s="251"/>
      <c r="E487" s="251"/>
      <c r="F487" s="266"/>
      <c r="G487" s="269"/>
      <c r="H487" s="266"/>
      <c r="I487" s="266"/>
      <c r="J487" s="266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</row>
    <row r="488" spans="1:21" ht="19.05" customHeight="1">
      <c r="A488" s="251"/>
      <c r="B488" s="251"/>
      <c r="C488" s="251"/>
      <c r="D488" s="251"/>
      <c r="E488" s="251"/>
      <c r="F488" s="266"/>
      <c r="G488" s="269"/>
      <c r="H488" s="266"/>
      <c r="I488" s="266"/>
      <c r="J488" s="266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</row>
    <row r="489" spans="1:21" ht="19.05" customHeight="1">
      <c r="A489" s="251"/>
      <c r="B489" s="251"/>
      <c r="C489" s="251"/>
      <c r="D489" s="251"/>
      <c r="E489" s="251"/>
      <c r="F489" s="266"/>
      <c r="G489" s="269"/>
      <c r="H489" s="266"/>
      <c r="I489" s="266"/>
      <c r="J489" s="266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</row>
    <row r="490" spans="1:21" ht="19.05" customHeight="1">
      <c r="A490" s="251"/>
      <c r="B490" s="251"/>
      <c r="C490" s="251"/>
      <c r="D490" s="251"/>
      <c r="E490" s="251"/>
      <c r="F490" s="266"/>
      <c r="G490" s="269"/>
      <c r="H490" s="266"/>
      <c r="I490" s="266"/>
      <c r="J490" s="266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</row>
    <row r="491" spans="1:21" ht="19.05" customHeight="1">
      <c r="A491" s="251"/>
      <c r="B491" s="251"/>
      <c r="C491" s="251"/>
      <c r="D491" s="251"/>
      <c r="E491" s="251"/>
      <c r="F491" s="266"/>
      <c r="G491" s="269"/>
      <c r="H491" s="266"/>
      <c r="I491" s="266"/>
      <c r="J491" s="266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</row>
    <row r="492" spans="1:21" ht="19.05" customHeight="1">
      <c r="A492" s="251"/>
      <c r="B492" s="251"/>
      <c r="C492" s="251"/>
      <c r="D492" s="251"/>
      <c r="E492" s="251"/>
      <c r="F492" s="266"/>
      <c r="G492" s="269"/>
      <c r="H492" s="266"/>
      <c r="I492" s="266"/>
      <c r="J492" s="266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</row>
    <row r="493" spans="1:21" ht="19.05" customHeight="1">
      <c r="A493" s="251"/>
      <c r="B493" s="251"/>
      <c r="C493" s="251"/>
      <c r="D493" s="251"/>
      <c r="E493" s="251"/>
      <c r="F493" s="266"/>
      <c r="G493" s="269"/>
      <c r="H493" s="266"/>
      <c r="I493" s="266"/>
      <c r="J493" s="266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</row>
    <row r="494" spans="1:21" ht="19.05" customHeight="1">
      <c r="A494" s="251"/>
      <c r="B494" s="251"/>
      <c r="C494" s="251"/>
      <c r="D494" s="251"/>
      <c r="E494" s="251"/>
      <c r="F494" s="266"/>
      <c r="G494" s="269"/>
      <c r="H494" s="266"/>
      <c r="I494" s="266"/>
      <c r="J494" s="266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</row>
    <row r="495" spans="1:21" ht="19.05" customHeight="1">
      <c r="A495" s="251"/>
      <c r="B495" s="251"/>
      <c r="C495" s="251"/>
      <c r="D495" s="251"/>
      <c r="E495" s="251"/>
      <c r="F495" s="266"/>
      <c r="G495" s="269"/>
      <c r="H495" s="266"/>
      <c r="I495" s="266"/>
      <c r="J495" s="266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</row>
    <row r="496" spans="1:21" ht="19.05" customHeight="1">
      <c r="A496" s="251"/>
      <c r="B496" s="251"/>
      <c r="C496" s="251"/>
      <c r="D496" s="251"/>
      <c r="E496" s="251"/>
      <c r="F496" s="266"/>
      <c r="G496" s="269"/>
      <c r="H496" s="266"/>
      <c r="I496" s="266"/>
      <c r="J496" s="266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</row>
    <row r="497" spans="1:21" ht="19.05" customHeight="1">
      <c r="A497" s="251"/>
      <c r="B497" s="251"/>
      <c r="C497" s="251"/>
      <c r="D497" s="251"/>
      <c r="E497" s="251"/>
      <c r="F497" s="266"/>
      <c r="G497" s="269"/>
      <c r="H497" s="266"/>
      <c r="I497" s="266"/>
      <c r="J497" s="266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</row>
    <row r="498" spans="1:21" ht="19.05" customHeight="1">
      <c r="A498" s="251"/>
      <c r="B498" s="251"/>
      <c r="C498" s="251"/>
      <c r="D498" s="251"/>
      <c r="E498" s="251"/>
      <c r="F498" s="266"/>
      <c r="G498" s="269"/>
      <c r="H498" s="266"/>
      <c r="I498" s="266"/>
      <c r="J498" s="266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</row>
    <row r="499" spans="1:21" ht="19.05" customHeight="1">
      <c r="A499" s="251"/>
      <c r="B499" s="251"/>
      <c r="C499" s="251"/>
      <c r="D499" s="251"/>
      <c r="E499" s="251"/>
      <c r="F499" s="266"/>
      <c r="G499" s="269"/>
      <c r="H499" s="266"/>
      <c r="I499" s="266"/>
      <c r="J499" s="266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</row>
    <row r="500" spans="1:21" ht="19.05" customHeight="1">
      <c r="A500" s="251"/>
      <c r="B500" s="251"/>
      <c r="C500" s="251"/>
      <c r="D500" s="251"/>
      <c r="E500" s="251"/>
      <c r="F500" s="266"/>
      <c r="G500" s="269"/>
      <c r="H500" s="266"/>
      <c r="I500" s="266"/>
      <c r="J500" s="266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</row>
    <row r="501" spans="1:21" ht="19.05" customHeight="1">
      <c r="A501" s="251"/>
      <c r="B501" s="251"/>
      <c r="C501" s="251"/>
      <c r="D501" s="251"/>
      <c r="E501" s="251"/>
      <c r="F501" s="266"/>
      <c r="G501" s="269"/>
      <c r="H501" s="266"/>
      <c r="I501" s="266"/>
      <c r="J501" s="266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</row>
    <row r="502" spans="1:21" ht="19.05" customHeight="1">
      <c r="A502" s="251"/>
      <c r="B502" s="251"/>
      <c r="C502" s="251"/>
      <c r="D502" s="251"/>
      <c r="E502" s="251"/>
      <c r="F502" s="266"/>
      <c r="G502" s="269"/>
      <c r="H502" s="266"/>
      <c r="I502" s="266"/>
      <c r="J502" s="266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</row>
    <row r="503" spans="1:21" ht="19.05" customHeight="1">
      <c r="A503" s="251"/>
      <c r="B503" s="251"/>
      <c r="C503" s="251"/>
      <c r="D503" s="251"/>
      <c r="E503" s="251"/>
      <c r="F503" s="266"/>
      <c r="G503" s="269"/>
      <c r="H503" s="266"/>
      <c r="I503" s="266"/>
      <c r="J503" s="266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</row>
    <row r="504" spans="1:21" ht="19.05" customHeight="1">
      <c r="A504" s="251"/>
      <c r="B504" s="251"/>
      <c r="C504" s="251"/>
      <c r="D504" s="251"/>
      <c r="E504" s="251"/>
      <c r="F504" s="266"/>
      <c r="G504" s="269"/>
      <c r="H504" s="266"/>
      <c r="I504" s="266"/>
      <c r="J504" s="266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</row>
    <row r="505" spans="1:21" ht="19.05" customHeight="1">
      <c r="A505" s="251"/>
      <c r="B505" s="251"/>
      <c r="C505" s="251"/>
      <c r="D505" s="251"/>
      <c r="E505" s="251"/>
      <c r="F505" s="266"/>
      <c r="G505" s="269"/>
      <c r="H505" s="266"/>
      <c r="I505" s="266"/>
      <c r="J505" s="266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</row>
    <row r="506" spans="1:21" ht="19.05" customHeight="1">
      <c r="A506" s="251"/>
      <c r="B506" s="251"/>
      <c r="C506" s="251"/>
      <c r="D506" s="251"/>
      <c r="E506" s="251"/>
      <c r="F506" s="266"/>
      <c r="G506" s="269"/>
      <c r="H506" s="266"/>
      <c r="I506" s="266"/>
      <c r="J506" s="266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</row>
    <row r="507" spans="1:21" ht="19.05" customHeight="1">
      <c r="A507" s="251"/>
      <c r="B507" s="251"/>
      <c r="C507" s="251"/>
      <c r="D507" s="251"/>
      <c r="E507" s="251"/>
      <c r="F507" s="266"/>
      <c r="G507" s="269"/>
      <c r="H507" s="266"/>
      <c r="I507" s="266"/>
      <c r="J507" s="266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</row>
    <row r="508" spans="1:21" ht="19.05" customHeight="1">
      <c r="A508" s="251"/>
      <c r="B508" s="251"/>
      <c r="C508" s="251"/>
      <c r="D508" s="251"/>
      <c r="E508" s="251"/>
      <c r="F508" s="266"/>
      <c r="G508" s="269"/>
      <c r="H508" s="266"/>
      <c r="I508" s="266"/>
      <c r="J508" s="266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</row>
    <row r="509" spans="1:21" ht="19.05" customHeight="1">
      <c r="A509" s="251"/>
      <c r="B509" s="251"/>
      <c r="C509" s="251"/>
      <c r="D509" s="251"/>
      <c r="E509" s="251"/>
      <c r="F509" s="266"/>
      <c r="G509" s="269"/>
      <c r="H509" s="266"/>
      <c r="I509" s="266"/>
      <c r="J509" s="266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</row>
    <row r="510" spans="1:21" ht="19.05" customHeight="1">
      <c r="A510" s="251"/>
      <c r="B510" s="251"/>
      <c r="C510" s="251"/>
      <c r="D510" s="251"/>
      <c r="E510" s="251"/>
      <c r="F510" s="266"/>
      <c r="G510" s="269"/>
      <c r="H510" s="266"/>
      <c r="I510" s="266"/>
      <c r="J510" s="266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</row>
    <row r="511" spans="1:21" ht="19.05" customHeight="1">
      <c r="A511" s="251"/>
      <c r="B511" s="251"/>
      <c r="C511" s="251"/>
      <c r="D511" s="251"/>
      <c r="E511" s="251"/>
      <c r="F511" s="266"/>
      <c r="G511" s="269"/>
      <c r="H511" s="266"/>
      <c r="I511" s="266"/>
      <c r="J511" s="266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</row>
    <row r="512" spans="1:21" ht="19.05" customHeight="1">
      <c r="A512" s="251"/>
      <c r="B512" s="251"/>
      <c r="C512" s="251"/>
      <c r="D512" s="251"/>
      <c r="E512" s="251"/>
      <c r="F512" s="266"/>
      <c r="G512" s="269"/>
      <c r="H512" s="266"/>
      <c r="I512" s="266"/>
      <c r="J512" s="266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</row>
    <row r="513" spans="1:21" ht="19.05" customHeight="1">
      <c r="A513" s="251"/>
      <c r="B513" s="251"/>
      <c r="C513" s="251"/>
      <c r="D513" s="251"/>
      <c r="E513" s="251"/>
      <c r="F513" s="266"/>
      <c r="G513" s="269"/>
      <c r="H513" s="266"/>
      <c r="I513" s="266"/>
      <c r="J513" s="266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</row>
    <row r="514" spans="1:21" ht="19.05" customHeight="1">
      <c r="A514" s="251"/>
      <c r="B514" s="251"/>
      <c r="C514" s="251"/>
      <c r="D514" s="251"/>
      <c r="E514" s="251"/>
      <c r="F514" s="266"/>
      <c r="G514" s="269"/>
      <c r="H514" s="266"/>
      <c r="I514" s="266"/>
      <c r="J514" s="266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</row>
    <row r="515" spans="1:21" ht="19.05" customHeight="1">
      <c r="A515" s="251"/>
      <c r="B515" s="251"/>
      <c r="C515" s="251"/>
      <c r="D515" s="251"/>
      <c r="E515" s="251"/>
      <c r="F515" s="266"/>
      <c r="G515" s="269"/>
      <c r="H515" s="266"/>
      <c r="I515" s="266"/>
      <c r="J515" s="266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</row>
    <row r="516" spans="1:21" ht="19.05" customHeight="1">
      <c r="A516" s="251"/>
      <c r="B516" s="251"/>
      <c r="C516" s="251"/>
      <c r="D516" s="251"/>
      <c r="E516" s="251"/>
      <c r="F516" s="266"/>
      <c r="G516" s="269"/>
      <c r="H516" s="266"/>
      <c r="I516" s="266"/>
      <c r="J516" s="266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</row>
    <row r="517" spans="1:21" ht="19.05" customHeight="1">
      <c r="A517" s="251"/>
      <c r="B517" s="251"/>
      <c r="C517" s="251"/>
      <c r="D517" s="251"/>
      <c r="E517" s="251"/>
      <c r="F517" s="266"/>
      <c r="G517" s="269"/>
      <c r="H517" s="266"/>
      <c r="I517" s="266"/>
      <c r="J517" s="266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</row>
    <row r="518" spans="1:21" ht="19.05" customHeight="1">
      <c r="A518" s="251"/>
      <c r="B518" s="251"/>
      <c r="C518" s="251"/>
      <c r="D518" s="251"/>
      <c r="E518" s="251"/>
      <c r="F518" s="266"/>
      <c r="G518" s="269"/>
      <c r="H518" s="266"/>
      <c r="I518" s="266"/>
      <c r="J518" s="266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</row>
    <row r="519" spans="1:21" ht="19.05" customHeight="1">
      <c r="A519" s="251"/>
      <c r="B519" s="251"/>
      <c r="C519" s="251"/>
      <c r="D519" s="251"/>
      <c r="E519" s="251"/>
      <c r="F519" s="266"/>
      <c r="G519" s="269"/>
      <c r="H519" s="266"/>
      <c r="I519" s="266"/>
      <c r="J519" s="266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</row>
    <row r="520" spans="1:21" ht="19.05" customHeight="1">
      <c r="A520" s="251"/>
      <c r="B520" s="251"/>
      <c r="C520" s="251"/>
      <c r="D520" s="251"/>
      <c r="E520" s="251"/>
      <c r="F520" s="266"/>
      <c r="G520" s="269"/>
      <c r="H520" s="266"/>
      <c r="I520" s="266"/>
      <c r="J520" s="266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</row>
    <row r="521" spans="1:21" ht="19.05" customHeight="1">
      <c r="A521" s="251"/>
      <c r="B521" s="251"/>
      <c r="C521" s="251"/>
      <c r="D521" s="251"/>
      <c r="E521" s="251"/>
      <c r="F521" s="266"/>
      <c r="G521" s="269"/>
      <c r="H521" s="266"/>
      <c r="I521" s="266"/>
      <c r="J521" s="266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</row>
    <row r="522" spans="1:21" ht="19.05" customHeight="1">
      <c r="A522" s="251"/>
      <c r="B522" s="251"/>
      <c r="C522" s="251"/>
      <c r="D522" s="251"/>
      <c r="E522" s="251"/>
      <c r="F522" s="266"/>
      <c r="G522" s="269"/>
      <c r="H522" s="266"/>
      <c r="I522" s="266"/>
      <c r="J522" s="266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</row>
    <row r="523" spans="1:21" ht="19.05" customHeight="1">
      <c r="A523" s="251"/>
      <c r="B523" s="251"/>
      <c r="C523" s="251"/>
      <c r="D523" s="251"/>
      <c r="E523" s="251"/>
      <c r="F523" s="266"/>
      <c r="G523" s="269"/>
      <c r="H523" s="266"/>
      <c r="I523" s="266"/>
      <c r="J523" s="266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</row>
    <row r="524" spans="1:21" ht="19.05" customHeight="1">
      <c r="A524" s="251"/>
      <c r="B524" s="251"/>
      <c r="C524" s="251"/>
      <c r="D524" s="251"/>
      <c r="E524" s="251"/>
      <c r="F524" s="266"/>
      <c r="G524" s="269"/>
      <c r="H524" s="266"/>
      <c r="I524" s="266"/>
      <c r="J524" s="266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</row>
    <row r="525" spans="1:21" ht="19.05" customHeight="1">
      <c r="A525" s="251"/>
      <c r="B525" s="251"/>
      <c r="C525" s="251"/>
      <c r="D525" s="251"/>
      <c r="E525" s="251"/>
      <c r="F525" s="266"/>
      <c r="G525" s="269"/>
      <c r="H525" s="266"/>
      <c r="I525" s="266"/>
      <c r="J525" s="266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</row>
    <row r="526" spans="1:21" ht="19.05" customHeight="1">
      <c r="A526" s="251"/>
      <c r="B526" s="251"/>
      <c r="C526" s="251"/>
      <c r="D526" s="251"/>
      <c r="E526" s="251"/>
      <c r="F526" s="266"/>
      <c r="G526" s="269"/>
      <c r="H526" s="266"/>
      <c r="I526" s="266"/>
      <c r="J526" s="266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</row>
    <row r="527" spans="1:21" ht="19.05" customHeight="1">
      <c r="A527" s="251"/>
      <c r="B527" s="251"/>
      <c r="C527" s="251"/>
      <c r="D527" s="251"/>
      <c r="E527" s="251"/>
      <c r="F527" s="266"/>
      <c r="G527" s="269"/>
      <c r="H527" s="266"/>
      <c r="I527" s="266"/>
      <c r="J527" s="266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</row>
    <row r="528" spans="1:21" ht="19.05" customHeight="1">
      <c r="A528" s="251"/>
      <c r="B528" s="251"/>
      <c r="C528" s="251"/>
      <c r="D528" s="251"/>
      <c r="E528" s="251"/>
      <c r="F528" s="266"/>
      <c r="G528" s="269"/>
      <c r="H528" s="266"/>
      <c r="I528" s="266"/>
      <c r="J528" s="266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</row>
    <row r="529" spans="1:21" ht="19.05" customHeight="1">
      <c r="A529" s="251"/>
      <c r="B529" s="251"/>
      <c r="C529" s="251"/>
      <c r="D529" s="251"/>
      <c r="E529" s="251"/>
      <c r="F529" s="266"/>
      <c r="G529" s="269"/>
      <c r="H529" s="266"/>
      <c r="I529" s="266"/>
      <c r="J529" s="266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</row>
    <row r="530" spans="1:21" ht="19.05" customHeight="1">
      <c r="A530" s="251"/>
      <c r="B530" s="251"/>
      <c r="C530" s="251"/>
      <c r="D530" s="251"/>
      <c r="E530" s="251"/>
      <c r="F530" s="266"/>
      <c r="G530" s="269"/>
      <c r="H530" s="266"/>
      <c r="I530" s="266"/>
      <c r="J530" s="266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</row>
    <row r="531" spans="1:21" ht="19.05" customHeight="1">
      <c r="A531" s="251"/>
      <c r="B531" s="251"/>
      <c r="C531" s="251"/>
      <c r="D531" s="251"/>
      <c r="E531" s="251"/>
      <c r="F531" s="266"/>
      <c r="G531" s="269"/>
      <c r="H531" s="266"/>
      <c r="I531" s="266"/>
      <c r="J531" s="266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</row>
    <row r="532" spans="1:21" ht="19.05" customHeight="1">
      <c r="A532" s="251"/>
      <c r="B532" s="251"/>
      <c r="C532" s="251"/>
      <c r="D532" s="251"/>
      <c r="E532" s="251"/>
      <c r="F532" s="266"/>
      <c r="G532" s="269"/>
      <c r="H532" s="266"/>
      <c r="I532" s="266"/>
      <c r="J532" s="266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</row>
    <row r="533" spans="1:21" ht="19.05" customHeight="1">
      <c r="A533" s="251"/>
      <c r="B533" s="251"/>
      <c r="C533" s="251"/>
      <c r="D533" s="251"/>
      <c r="E533" s="251"/>
      <c r="F533" s="266"/>
      <c r="G533" s="269"/>
      <c r="H533" s="266"/>
      <c r="I533" s="266"/>
      <c r="J533" s="266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</row>
    <row r="534" spans="1:21" ht="19.05" customHeight="1">
      <c r="A534" s="251"/>
      <c r="B534" s="251"/>
      <c r="C534" s="251"/>
      <c r="D534" s="251"/>
      <c r="E534" s="251"/>
      <c r="F534" s="266"/>
      <c r="G534" s="269"/>
      <c r="H534" s="266"/>
      <c r="I534" s="266"/>
      <c r="J534" s="266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</row>
    <row r="535" spans="1:21" ht="19.05" customHeight="1">
      <c r="A535" s="251"/>
      <c r="B535" s="251"/>
      <c r="C535" s="251"/>
      <c r="D535" s="251"/>
      <c r="E535" s="251"/>
      <c r="F535" s="266"/>
      <c r="G535" s="269"/>
      <c r="H535" s="266"/>
      <c r="I535" s="266"/>
      <c r="J535" s="266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</row>
    <row r="536" spans="1:21" ht="19.05" customHeight="1">
      <c r="A536" s="251"/>
      <c r="B536" s="251"/>
      <c r="C536" s="251"/>
      <c r="D536" s="251"/>
      <c r="E536" s="251"/>
      <c r="F536" s="266"/>
      <c r="G536" s="269"/>
      <c r="H536" s="266"/>
      <c r="I536" s="266"/>
      <c r="J536" s="266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</row>
    <row r="537" spans="1:21" ht="19.05" customHeight="1">
      <c r="A537" s="251"/>
      <c r="B537" s="251"/>
      <c r="C537" s="251"/>
      <c r="D537" s="251"/>
      <c r="E537" s="251"/>
      <c r="F537" s="266"/>
      <c r="G537" s="269"/>
      <c r="H537" s="266"/>
      <c r="I537" s="266"/>
      <c r="J537" s="266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</row>
    <row r="538" spans="1:21" ht="19.05" customHeight="1">
      <c r="A538" s="251"/>
      <c r="B538" s="251"/>
      <c r="C538" s="251"/>
      <c r="D538" s="251"/>
      <c r="E538" s="251"/>
      <c r="F538" s="266"/>
      <c r="G538" s="269"/>
      <c r="H538" s="266"/>
      <c r="I538" s="266"/>
      <c r="J538" s="266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</row>
    <row r="539" spans="1:21" ht="19.05" customHeight="1">
      <c r="A539" s="251"/>
      <c r="B539" s="251"/>
      <c r="C539" s="251"/>
      <c r="D539" s="251"/>
      <c r="E539" s="251"/>
      <c r="F539" s="266"/>
      <c r="G539" s="269"/>
      <c r="H539" s="266"/>
      <c r="I539" s="266"/>
      <c r="J539" s="266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</row>
    <row r="540" spans="1:21" ht="19.05" customHeight="1">
      <c r="A540" s="251"/>
      <c r="B540" s="251"/>
      <c r="C540" s="251"/>
      <c r="D540" s="251"/>
      <c r="E540" s="251"/>
      <c r="F540" s="266"/>
      <c r="G540" s="269"/>
      <c r="H540" s="266"/>
      <c r="I540" s="266"/>
      <c r="J540" s="266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</row>
    <row r="541" spans="1:21" ht="19.05" customHeight="1">
      <c r="A541" s="251"/>
      <c r="B541" s="251"/>
      <c r="C541" s="251"/>
      <c r="D541" s="251"/>
      <c r="E541" s="251"/>
      <c r="F541" s="266"/>
      <c r="G541" s="269"/>
      <c r="H541" s="266"/>
      <c r="I541" s="266"/>
      <c r="J541" s="266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</row>
    <row r="542" spans="1:21" ht="19.05" customHeight="1">
      <c r="A542" s="251"/>
      <c r="B542" s="251"/>
      <c r="C542" s="251"/>
      <c r="D542" s="251"/>
      <c r="E542" s="251"/>
      <c r="F542" s="266"/>
      <c r="G542" s="269"/>
      <c r="H542" s="266"/>
      <c r="I542" s="266"/>
      <c r="J542" s="266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</row>
    <row r="543" spans="1:21" ht="19.05" customHeight="1">
      <c r="A543" s="251"/>
      <c r="B543" s="251"/>
      <c r="C543" s="251"/>
      <c r="D543" s="251"/>
      <c r="E543" s="251"/>
      <c r="F543" s="266"/>
      <c r="G543" s="269"/>
      <c r="H543" s="266"/>
      <c r="I543" s="266"/>
      <c r="J543" s="266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</row>
    <row r="544" spans="1:21" ht="19.05" customHeight="1">
      <c r="A544" s="251"/>
      <c r="B544" s="251"/>
      <c r="C544" s="251"/>
      <c r="D544" s="251"/>
      <c r="E544" s="251"/>
      <c r="F544" s="266"/>
      <c r="G544" s="269"/>
      <c r="H544" s="266"/>
      <c r="I544" s="266"/>
      <c r="J544" s="266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</row>
    <row r="545" spans="1:21" ht="19.05" customHeight="1">
      <c r="A545" s="251"/>
      <c r="B545" s="251"/>
      <c r="C545" s="251"/>
      <c r="D545" s="251"/>
      <c r="E545" s="251"/>
      <c r="F545" s="266"/>
      <c r="G545" s="269"/>
      <c r="H545" s="266"/>
      <c r="I545" s="266"/>
      <c r="J545" s="266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</row>
    <row r="546" spans="1:21" ht="19.05" customHeight="1">
      <c r="A546" s="251"/>
      <c r="B546" s="251"/>
      <c r="C546" s="251"/>
      <c r="D546" s="251"/>
      <c r="E546" s="251"/>
      <c r="F546" s="266"/>
      <c r="G546" s="269"/>
      <c r="H546" s="266"/>
      <c r="I546" s="266"/>
      <c r="J546" s="266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</row>
    <row r="547" spans="1:21" ht="19.05" customHeight="1">
      <c r="A547" s="251"/>
      <c r="B547" s="251"/>
      <c r="C547" s="251"/>
      <c r="D547" s="251"/>
      <c r="E547" s="251"/>
      <c r="F547" s="266"/>
      <c r="G547" s="269"/>
      <c r="H547" s="266"/>
      <c r="I547" s="266"/>
      <c r="J547" s="266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</row>
    <row r="548" spans="1:21" ht="19.05" customHeight="1">
      <c r="A548" s="251"/>
      <c r="B548" s="251"/>
      <c r="C548" s="251"/>
      <c r="D548" s="251"/>
      <c r="E548" s="251"/>
      <c r="F548" s="266"/>
      <c r="G548" s="269"/>
      <c r="H548" s="266"/>
      <c r="I548" s="266"/>
      <c r="J548" s="266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</row>
    <row r="549" spans="1:21" ht="19.05" customHeight="1">
      <c r="A549" s="251"/>
      <c r="B549" s="251"/>
      <c r="C549" s="251"/>
      <c r="D549" s="251"/>
      <c r="E549" s="251"/>
      <c r="F549" s="266"/>
      <c r="G549" s="269"/>
      <c r="H549" s="266"/>
      <c r="I549" s="266"/>
      <c r="J549" s="266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</row>
    <row r="550" spans="1:21" ht="19.05" customHeight="1">
      <c r="A550" s="251"/>
      <c r="B550" s="251"/>
      <c r="C550" s="251"/>
      <c r="D550" s="251"/>
      <c r="E550" s="251"/>
      <c r="F550" s="266"/>
      <c r="G550" s="269"/>
      <c r="H550" s="266"/>
      <c r="I550" s="266"/>
      <c r="J550" s="266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</row>
    <row r="551" spans="1:21" ht="19.05" customHeight="1">
      <c r="A551" s="251"/>
      <c r="B551" s="251"/>
      <c r="C551" s="251"/>
      <c r="D551" s="251"/>
      <c r="E551" s="251"/>
      <c r="F551" s="266"/>
      <c r="G551" s="269"/>
      <c r="H551" s="266"/>
      <c r="I551" s="266"/>
      <c r="J551" s="266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</row>
    <row r="552" spans="1:21" ht="19.05" customHeight="1">
      <c r="A552" s="251"/>
      <c r="B552" s="251"/>
      <c r="C552" s="251"/>
      <c r="D552" s="251"/>
      <c r="E552" s="251"/>
      <c r="F552" s="266"/>
      <c r="G552" s="269"/>
      <c r="H552" s="266"/>
      <c r="I552" s="266"/>
      <c r="J552" s="266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</row>
    <row r="553" spans="1:21" ht="19.05" customHeight="1">
      <c r="A553" s="251"/>
      <c r="B553" s="251"/>
      <c r="C553" s="251"/>
      <c r="D553" s="251"/>
      <c r="E553" s="251"/>
      <c r="F553" s="266"/>
      <c r="G553" s="269"/>
      <c r="H553" s="266"/>
      <c r="I553" s="266"/>
      <c r="J553" s="266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</row>
    <row r="554" spans="1:21" ht="19.05" customHeight="1">
      <c r="A554" s="251"/>
      <c r="B554" s="251"/>
      <c r="C554" s="251"/>
      <c r="D554" s="251"/>
      <c r="E554" s="251"/>
      <c r="F554" s="266"/>
      <c r="G554" s="269"/>
      <c r="H554" s="266"/>
      <c r="I554" s="266"/>
      <c r="J554" s="266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</row>
    <row r="555" spans="1:21" ht="19.05" customHeight="1">
      <c r="A555" s="251"/>
      <c r="B555" s="251"/>
      <c r="C555" s="251"/>
      <c r="D555" s="251"/>
      <c r="E555" s="251"/>
      <c r="F555" s="266"/>
      <c r="G555" s="269"/>
      <c r="H555" s="266"/>
      <c r="I555" s="266"/>
      <c r="J555" s="266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</row>
    <row r="556" spans="1:21" ht="19.05" customHeight="1">
      <c r="A556" s="251"/>
      <c r="B556" s="251"/>
      <c r="C556" s="251"/>
      <c r="D556" s="251"/>
      <c r="E556" s="251"/>
      <c r="F556" s="266"/>
      <c r="G556" s="269"/>
      <c r="H556" s="266"/>
      <c r="I556" s="266"/>
      <c r="J556" s="266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</row>
    <row r="557" spans="1:21" ht="19.05" customHeight="1">
      <c r="A557" s="251"/>
      <c r="B557" s="251"/>
      <c r="C557" s="251"/>
      <c r="D557" s="251"/>
      <c r="E557" s="251"/>
      <c r="F557" s="266"/>
      <c r="G557" s="269"/>
      <c r="H557" s="266"/>
      <c r="I557" s="266"/>
      <c r="J557" s="266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</row>
    <row r="558" spans="1:21" ht="19.05" customHeight="1">
      <c r="A558" s="251"/>
      <c r="B558" s="251"/>
      <c r="C558" s="251"/>
      <c r="D558" s="251"/>
      <c r="E558" s="251"/>
      <c r="F558" s="266"/>
      <c r="G558" s="269"/>
      <c r="H558" s="266"/>
      <c r="I558" s="266"/>
      <c r="J558" s="266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</row>
    <row r="559" spans="1:21" ht="19.05" customHeight="1">
      <c r="A559" s="251"/>
      <c r="B559" s="251"/>
      <c r="C559" s="251"/>
      <c r="D559" s="251"/>
      <c r="E559" s="251"/>
      <c r="F559" s="266"/>
      <c r="G559" s="269"/>
      <c r="H559" s="266"/>
      <c r="I559" s="266"/>
      <c r="J559" s="266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</row>
    <row r="560" spans="1:21" ht="19.05" customHeight="1">
      <c r="A560" s="251"/>
      <c r="B560" s="251"/>
      <c r="C560" s="251"/>
      <c r="D560" s="251"/>
      <c r="E560" s="251"/>
      <c r="F560" s="266"/>
      <c r="G560" s="269"/>
      <c r="H560" s="266"/>
      <c r="I560" s="266"/>
      <c r="J560" s="266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</row>
    <row r="561" spans="1:21" ht="19.05" customHeight="1">
      <c r="A561" s="251"/>
      <c r="B561" s="251"/>
      <c r="C561" s="251"/>
      <c r="D561" s="251"/>
      <c r="E561" s="251"/>
      <c r="F561" s="266"/>
      <c r="G561" s="269"/>
      <c r="H561" s="266"/>
      <c r="I561" s="266"/>
      <c r="J561" s="266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</row>
    <row r="562" spans="1:21" ht="19.05" customHeight="1">
      <c r="A562" s="251"/>
      <c r="B562" s="251"/>
      <c r="C562" s="251"/>
      <c r="D562" s="251"/>
      <c r="E562" s="251"/>
      <c r="F562" s="266"/>
      <c r="G562" s="269"/>
      <c r="H562" s="266"/>
      <c r="I562" s="266"/>
      <c r="J562" s="266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</row>
    <row r="563" spans="1:21" ht="19.05" customHeight="1">
      <c r="A563" s="251"/>
      <c r="B563" s="251"/>
      <c r="C563" s="251"/>
      <c r="D563" s="251"/>
      <c r="E563" s="251"/>
      <c r="F563" s="266"/>
      <c r="G563" s="269"/>
      <c r="H563" s="266"/>
      <c r="I563" s="266"/>
      <c r="J563" s="266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</row>
    <row r="564" spans="1:21" ht="19.05" customHeight="1">
      <c r="A564" s="251"/>
      <c r="B564" s="251"/>
      <c r="C564" s="251"/>
      <c r="D564" s="251"/>
      <c r="E564" s="251"/>
      <c r="F564" s="266"/>
      <c r="G564" s="269"/>
      <c r="H564" s="266"/>
      <c r="I564" s="266"/>
      <c r="J564" s="266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</row>
    <row r="565" spans="1:21" ht="19.05" customHeight="1">
      <c r="A565" s="251"/>
      <c r="B565" s="251"/>
      <c r="C565" s="251"/>
      <c r="D565" s="251"/>
      <c r="E565" s="251"/>
      <c r="F565" s="266"/>
      <c r="G565" s="269"/>
      <c r="H565" s="266"/>
      <c r="I565" s="266"/>
      <c r="J565" s="266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</row>
    <row r="566" spans="1:21" ht="19.05" customHeight="1">
      <c r="A566" s="251"/>
      <c r="B566" s="251"/>
      <c r="C566" s="251"/>
      <c r="D566" s="251"/>
      <c r="E566" s="251"/>
      <c r="F566" s="266"/>
      <c r="G566" s="269"/>
      <c r="H566" s="266"/>
      <c r="I566" s="266"/>
      <c r="J566" s="266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</row>
    <row r="567" spans="1:21" ht="19.05" customHeight="1">
      <c r="A567" s="251"/>
      <c r="B567" s="251"/>
      <c r="C567" s="251"/>
      <c r="D567" s="251"/>
      <c r="E567" s="251"/>
      <c r="F567" s="266"/>
      <c r="G567" s="269"/>
      <c r="H567" s="266"/>
      <c r="I567" s="266"/>
      <c r="J567" s="266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</row>
    <row r="568" spans="1:21" ht="19.05" customHeight="1">
      <c r="A568" s="251"/>
      <c r="B568" s="251"/>
      <c r="C568" s="251"/>
      <c r="D568" s="251"/>
      <c r="E568" s="251"/>
      <c r="F568" s="266"/>
      <c r="G568" s="269"/>
      <c r="H568" s="266"/>
      <c r="I568" s="266"/>
      <c r="J568" s="266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</row>
    <row r="569" spans="1:21" ht="19.05" customHeight="1">
      <c r="A569" s="251"/>
      <c r="B569" s="251"/>
      <c r="C569" s="251"/>
      <c r="D569" s="251"/>
      <c r="E569" s="251"/>
      <c r="F569" s="266"/>
      <c r="G569" s="269"/>
      <c r="H569" s="266"/>
      <c r="I569" s="266"/>
      <c r="J569" s="266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</row>
    <row r="570" spans="1:21" ht="19.05" customHeight="1">
      <c r="A570" s="251"/>
      <c r="B570" s="251"/>
      <c r="C570" s="251"/>
      <c r="D570" s="251"/>
      <c r="E570" s="251"/>
      <c r="F570" s="266"/>
      <c r="G570" s="269"/>
      <c r="H570" s="266"/>
      <c r="I570" s="266"/>
      <c r="J570" s="266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</row>
    <row r="571" spans="1:21" ht="19.05" customHeight="1">
      <c r="A571" s="251"/>
      <c r="B571" s="251"/>
      <c r="C571" s="251"/>
      <c r="D571" s="251"/>
      <c r="E571" s="251"/>
      <c r="F571" s="266"/>
      <c r="G571" s="269"/>
      <c r="H571" s="266"/>
      <c r="I571" s="266"/>
      <c r="J571" s="266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</row>
    <row r="572" spans="1:21" ht="19.05" customHeight="1">
      <c r="A572" s="251"/>
      <c r="B572" s="251"/>
      <c r="C572" s="251"/>
      <c r="D572" s="251"/>
      <c r="E572" s="251"/>
      <c r="F572" s="266"/>
      <c r="G572" s="269"/>
      <c r="H572" s="266"/>
      <c r="I572" s="266"/>
      <c r="J572" s="266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</row>
    <row r="573" spans="1:21" ht="19.05" customHeight="1">
      <c r="A573" s="251"/>
      <c r="B573" s="251"/>
      <c r="C573" s="251"/>
      <c r="D573" s="251"/>
      <c r="E573" s="251"/>
      <c r="F573" s="266"/>
      <c r="G573" s="269"/>
      <c r="H573" s="266"/>
      <c r="I573" s="266"/>
      <c r="J573" s="266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</row>
    <row r="574" spans="1:21" ht="19.05" customHeight="1">
      <c r="A574" s="251"/>
      <c r="B574" s="251"/>
      <c r="C574" s="251"/>
      <c r="D574" s="251"/>
      <c r="E574" s="251"/>
      <c r="F574" s="266"/>
      <c r="G574" s="269"/>
      <c r="H574" s="266"/>
      <c r="I574" s="266"/>
      <c r="J574" s="266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</row>
    <row r="575" spans="1:21" ht="19.05" customHeight="1">
      <c r="A575" s="251"/>
      <c r="B575" s="251"/>
      <c r="C575" s="251"/>
      <c r="D575" s="251"/>
      <c r="E575" s="251"/>
      <c r="F575" s="266"/>
      <c r="G575" s="269"/>
      <c r="H575" s="266"/>
      <c r="I575" s="266"/>
      <c r="J575" s="266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</row>
    <row r="576" spans="1:21" ht="19.05" customHeight="1">
      <c r="A576" s="251"/>
      <c r="B576" s="251"/>
      <c r="C576" s="251"/>
      <c r="D576" s="251"/>
      <c r="E576" s="251"/>
      <c r="F576" s="266"/>
      <c r="G576" s="269"/>
      <c r="H576" s="266"/>
      <c r="I576" s="266"/>
      <c r="J576" s="266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</row>
    <row r="577" spans="1:21" ht="19.05" customHeight="1">
      <c r="A577" s="251"/>
      <c r="B577" s="251"/>
      <c r="C577" s="251"/>
      <c r="D577" s="251"/>
      <c r="E577" s="251"/>
      <c r="F577" s="266"/>
      <c r="G577" s="269"/>
      <c r="H577" s="266"/>
      <c r="I577" s="266"/>
      <c r="J577" s="266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</row>
    <row r="578" spans="1:21" ht="19.05" customHeight="1">
      <c r="A578" s="251"/>
      <c r="B578" s="251"/>
      <c r="C578" s="251"/>
      <c r="D578" s="251"/>
      <c r="E578" s="251"/>
      <c r="F578" s="266"/>
      <c r="G578" s="269"/>
      <c r="H578" s="266"/>
      <c r="I578" s="266"/>
      <c r="J578" s="266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</row>
    <row r="579" spans="1:21" ht="19.05" customHeight="1">
      <c r="A579" s="251"/>
      <c r="B579" s="251"/>
      <c r="C579" s="251"/>
      <c r="D579" s="251"/>
      <c r="E579" s="251"/>
      <c r="F579" s="266"/>
      <c r="G579" s="269"/>
      <c r="H579" s="266"/>
      <c r="I579" s="266"/>
      <c r="J579" s="266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</row>
    <row r="580" spans="1:21" ht="19.05" customHeight="1">
      <c r="A580" s="251"/>
      <c r="B580" s="251"/>
      <c r="C580" s="251"/>
      <c r="D580" s="251"/>
      <c r="E580" s="251"/>
      <c r="F580" s="266"/>
      <c r="G580" s="269"/>
      <c r="H580" s="266"/>
      <c r="I580" s="266"/>
      <c r="J580" s="266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</row>
    <row r="581" spans="1:21" ht="19.05" customHeight="1">
      <c r="A581" s="251"/>
      <c r="B581" s="251"/>
      <c r="C581" s="251"/>
      <c r="D581" s="251"/>
      <c r="E581" s="251"/>
      <c r="F581" s="266"/>
      <c r="G581" s="269"/>
      <c r="H581" s="266"/>
      <c r="I581" s="266"/>
      <c r="J581" s="266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</row>
    <row r="582" spans="1:21" ht="19.05" customHeight="1">
      <c r="A582" s="251"/>
      <c r="B582" s="251"/>
      <c r="C582" s="251"/>
      <c r="D582" s="251"/>
      <c r="E582" s="251"/>
      <c r="F582" s="266"/>
      <c r="G582" s="269"/>
      <c r="H582" s="266"/>
      <c r="I582" s="266"/>
      <c r="J582" s="266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</row>
    <row r="583" spans="1:21" ht="19.05" customHeight="1">
      <c r="A583" s="251"/>
      <c r="B583" s="251"/>
      <c r="C583" s="251"/>
      <c r="D583" s="251"/>
      <c r="E583" s="251"/>
      <c r="F583" s="266"/>
      <c r="G583" s="269"/>
      <c r="H583" s="266"/>
      <c r="I583" s="266"/>
      <c r="J583" s="266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</row>
    <row r="584" spans="1:21" ht="19.05" customHeight="1">
      <c r="A584" s="251"/>
      <c r="B584" s="251"/>
      <c r="C584" s="251"/>
      <c r="D584" s="251"/>
      <c r="E584" s="251"/>
      <c r="F584" s="266"/>
      <c r="G584" s="269"/>
      <c r="H584" s="266"/>
      <c r="I584" s="266"/>
      <c r="J584" s="266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</row>
    <row r="585" spans="1:21" ht="19.05" customHeight="1">
      <c r="A585" s="251"/>
      <c r="B585" s="251"/>
      <c r="C585" s="251"/>
      <c r="D585" s="251"/>
      <c r="E585" s="251"/>
      <c r="F585" s="266"/>
      <c r="G585" s="269"/>
      <c r="H585" s="266"/>
      <c r="I585" s="266"/>
      <c r="J585" s="266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</row>
    <row r="586" spans="1:21" ht="19.05" customHeight="1">
      <c r="A586" s="251"/>
      <c r="B586" s="251"/>
      <c r="C586" s="251"/>
      <c r="D586" s="251"/>
      <c r="E586" s="251"/>
      <c r="F586" s="266"/>
      <c r="G586" s="269"/>
      <c r="H586" s="266"/>
      <c r="I586" s="266"/>
      <c r="J586" s="266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</row>
    <row r="587" spans="1:21" ht="19.05" customHeight="1">
      <c r="A587" s="251"/>
      <c r="B587" s="251"/>
      <c r="C587" s="251"/>
      <c r="D587" s="251"/>
      <c r="E587" s="251"/>
      <c r="F587" s="266"/>
      <c r="G587" s="269"/>
      <c r="H587" s="266"/>
      <c r="I587" s="266"/>
      <c r="J587" s="266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</row>
    <row r="588" spans="1:21" ht="19.05" customHeight="1">
      <c r="A588" s="251"/>
      <c r="B588" s="251"/>
      <c r="C588" s="251"/>
      <c r="D588" s="251"/>
      <c r="E588" s="251"/>
      <c r="F588" s="266"/>
      <c r="G588" s="269"/>
      <c r="H588" s="266"/>
      <c r="I588" s="266"/>
      <c r="J588" s="266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</row>
    <row r="589" spans="1:21" ht="19.05" customHeight="1">
      <c r="A589" s="251"/>
      <c r="B589" s="251"/>
      <c r="C589" s="251"/>
      <c r="D589" s="251"/>
      <c r="E589" s="251"/>
      <c r="F589" s="266"/>
      <c r="G589" s="269"/>
      <c r="H589" s="266"/>
      <c r="I589" s="266"/>
      <c r="J589" s="266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</row>
    <row r="590" spans="1:21" ht="19.05" customHeight="1">
      <c r="A590" s="251"/>
      <c r="B590" s="251"/>
      <c r="C590" s="251"/>
      <c r="D590" s="251"/>
      <c r="E590" s="251"/>
      <c r="F590" s="266"/>
      <c r="G590" s="269"/>
      <c r="H590" s="266"/>
      <c r="I590" s="266"/>
      <c r="J590" s="266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</row>
    <row r="591" spans="1:21" ht="19.05" customHeight="1">
      <c r="A591" s="251"/>
      <c r="B591" s="251"/>
      <c r="C591" s="251"/>
      <c r="D591" s="251"/>
      <c r="E591" s="251"/>
      <c r="F591" s="266"/>
      <c r="G591" s="269"/>
      <c r="H591" s="266"/>
      <c r="I591" s="266"/>
      <c r="J591" s="266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</row>
    <row r="592" spans="1:21" ht="19.05" customHeight="1">
      <c r="A592" s="251"/>
      <c r="B592" s="251"/>
      <c r="C592" s="251"/>
      <c r="D592" s="251"/>
      <c r="E592" s="251"/>
      <c r="F592" s="266"/>
      <c r="G592" s="269"/>
      <c r="H592" s="266"/>
      <c r="I592" s="266"/>
      <c r="J592" s="266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</row>
    <row r="593" spans="1:21" ht="19.05" customHeight="1">
      <c r="A593" s="251"/>
      <c r="B593" s="251"/>
      <c r="C593" s="251"/>
      <c r="D593" s="251"/>
      <c r="E593" s="251"/>
      <c r="F593" s="266"/>
      <c r="G593" s="269"/>
      <c r="H593" s="266"/>
      <c r="I593" s="266"/>
      <c r="J593" s="266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</row>
    <row r="594" spans="1:21" ht="19.05" customHeight="1">
      <c r="A594" s="251"/>
      <c r="B594" s="251"/>
      <c r="C594" s="251"/>
      <c r="D594" s="251"/>
      <c r="E594" s="251"/>
      <c r="F594" s="266"/>
      <c r="G594" s="269"/>
      <c r="H594" s="266"/>
      <c r="I594" s="266"/>
      <c r="J594" s="266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</row>
    <row r="595" spans="1:21" ht="19.05" customHeight="1">
      <c r="A595" s="251"/>
      <c r="B595" s="251"/>
      <c r="C595" s="251"/>
      <c r="D595" s="251"/>
      <c r="E595" s="251"/>
      <c r="F595" s="266"/>
      <c r="G595" s="269"/>
      <c r="H595" s="266"/>
      <c r="I595" s="266"/>
      <c r="J595" s="266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</row>
    <row r="596" spans="1:21" ht="19.05" customHeight="1">
      <c r="A596" s="251"/>
      <c r="B596" s="251"/>
      <c r="C596" s="251"/>
      <c r="D596" s="251"/>
      <c r="E596" s="251"/>
      <c r="F596" s="266"/>
      <c r="G596" s="269"/>
      <c r="H596" s="266"/>
      <c r="I596" s="266"/>
      <c r="J596" s="266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</row>
    <row r="597" spans="1:21" ht="19.05" customHeight="1">
      <c r="A597" s="251"/>
      <c r="B597" s="251"/>
      <c r="C597" s="251"/>
      <c r="D597" s="251"/>
      <c r="E597" s="251"/>
      <c r="F597" s="266"/>
      <c r="G597" s="269"/>
      <c r="H597" s="266"/>
      <c r="I597" s="266"/>
      <c r="J597" s="266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</row>
    <row r="598" spans="1:21" ht="19.05" customHeight="1">
      <c r="A598" s="251"/>
      <c r="B598" s="251"/>
      <c r="C598" s="251"/>
      <c r="D598" s="251"/>
      <c r="E598" s="251"/>
      <c r="F598" s="266"/>
      <c r="G598" s="269"/>
      <c r="H598" s="266"/>
      <c r="I598" s="266"/>
      <c r="J598" s="266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</row>
    <row r="599" spans="1:21" ht="19.05" customHeight="1">
      <c r="A599" s="251"/>
      <c r="B599" s="251"/>
      <c r="C599" s="251"/>
      <c r="D599" s="251"/>
      <c r="E599" s="251"/>
      <c r="F599" s="266"/>
      <c r="G599" s="269"/>
      <c r="H599" s="266"/>
      <c r="I599" s="266"/>
      <c r="J599" s="266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</row>
    <row r="600" spans="1:21" ht="19.05" customHeight="1">
      <c r="A600" s="251"/>
      <c r="B600" s="251"/>
      <c r="C600" s="251"/>
      <c r="D600" s="251"/>
      <c r="E600" s="251"/>
      <c r="F600" s="266"/>
      <c r="G600" s="269"/>
      <c r="H600" s="266"/>
      <c r="I600" s="266"/>
      <c r="J600" s="266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</row>
    <row r="601" spans="1:21" ht="19.05" customHeight="1">
      <c r="A601" s="251"/>
      <c r="B601" s="251"/>
      <c r="C601" s="251"/>
      <c r="D601" s="251"/>
      <c r="E601" s="251"/>
      <c r="F601" s="266"/>
      <c r="G601" s="269"/>
      <c r="H601" s="266"/>
      <c r="I601" s="266"/>
      <c r="J601" s="266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</row>
    <row r="602" spans="1:21" ht="19.05" customHeight="1">
      <c r="A602" s="251"/>
      <c r="B602" s="251"/>
      <c r="C602" s="251"/>
      <c r="D602" s="251"/>
      <c r="E602" s="251"/>
      <c r="F602" s="266"/>
      <c r="G602" s="269"/>
      <c r="H602" s="266"/>
      <c r="I602" s="266"/>
      <c r="J602" s="266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</row>
    <row r="603" spans="1:21" ht="19.05" customHeight="1">
      <c r="A603" s="251"/>
      <c r="B603" s="251"/>
      <c r="C603" s="251"/>
      <c r="D603" s="251"/>
      <c r="E603" s="251"/>
      <c r="F603" s="266"/>
      <c r="G603" s="269"/>
      <c r="H603" s="266"/>
      <c r="I603" s="266"/>
      <c r="J603" s="266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</row>
    <row r="604" spans="1:21" ht="19.05" customHeight="1">
      <c r="A604" s="251"/>
      <c r="B604" s="251"/>
      <c r="C604" s="251"/>
      <c r="D604" s="251"/>
      <c r="E604" s="251"/>
      <c r="F604" s="266"/>
      <c r="G604" s="269"/>
      <c r="H604" s="266"/>
      <c r="I604" s="266"/>
      <c r="J604" s="266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</row>
    <row r="605" spans="1:21" ht="19.05" customHeight="1">
      <c r="A605" s="251"/>
      <c r="B605" s="251"/>
      <c r="C605" s="251"/>
      <c r="D605" s="251"/>
      <c r="E605" s="251"/>
      <c r="F605" s="266"/>
      <c r="G605" s="269"/>
      <c r="H605" s="266"/>
      <c r="I605" s="266"/>
      <c r="J605" s="266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</row>
    <row r="606" spans="1:21" ht="19.05" customHeight="1">
      <c r="A606" s="251"/>
      <c r="B606" s="251"/>
      <c r="C606" s="251"/>
      <c r="D606" s="251"/>
      <c r="E606" s="251"/>
      <c r="F606" s="266"/>
      <c r="G606" s="269"/>
      <c r="H606" s="266"/>
      <c r="I606" s="266"/>
      <c r="J606" s="266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</row>
    <row r="607" spans="1:21" ht="19.05" customHeight="1">
      <c r="A607" s="251"/>
      <c r="B607" s="251"/>
      <c r="C607" s="251"/>
      <c r="D607" s="251"/>
      <c r="E607" s="251"/>
      <c r="F607" s="266"/>
      <c r="G607" s="269"/>
      <c r="H607" s="266"/>
      <c r="I607" s="266"/>
      <c r="J607" s="266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</row>
    <row r="608" spans="1:21" ht="19.05" customHeight="1">
      <c r="A608" s="251"/>
      <c r="B608" s="251"/>
      <c r="C608" s="251"/>
      <c r="D608" s="251"/>
      <c r="E608" s="251"/>
      <c r="F608" s="266"/>
      <c r="G608" s="269"/>
      <c r="H608" s="266"/>
      <c r="I608" s="266"/>
      <c r="J608" s="266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</row>
    <row r="609" spans="1:21" ht="19.05" customHeight="1">
      <c r="A609" s="251"/>
      <c r="B609" s="251"/>
      <c r="C609" s="251"/>
      <c r="D609" s="251"/>
      <c r="E609" s="251"/>
      <c r="F609" s="266"/>
      <c r="G609" s="269"/>
      <c r="H609" s="266"/>
      <c r="I609" s="266"/>
      <c r="J609" s="266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</row>
    <row r="610" spans="1:21" ht="19.05" customHeight="1">
      <c r="A610" s="251"/>
      <c r="B610" s="251"/>
      <c r="C610" s="251"/>
      <c r="D610" s="251"/>
      <c r="E610" s="251"/>
      <c r="F610" s="266"/>
      <c r="G610" s="269"/>
      <c r="H610" s="266"/>
      <c r="I610" s="266"/>
      <c r="J610" s="266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</row>
    <row r="611" spans="1:21" ht="19.05" customHeight="1">
      <c r="A611" s="251"/>
      <c r="B611" s="251"/>
      <c r="C611" s="251"/>
      <c r="D611" s="251"/>
      <c r="E611" s="251"/>
      <c r="F611" s="266"/>
      <c r="G611" s="269"/>
      <c r="H611" s="266"/>
      <c r="I611" s="266"/>
      <c r="J611" s="266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</row>
    <row r="612" spans="1:21" ht="19.05" customHeight="1">
      <c r="A612" s="251"/>
      <c r="B612" s="251"/>
      <c r="C612" s="251"/>
      <c r="D612" s="251"/>
      <c r="E612" s="251"/>
      <c r="F612" s="266"/>
      <c r="G612" s="269"/>
      <c r="H612" s="266"/>
      <c r="I612" s="266"/>
      <c r="J612" s="266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</row>
    <row r="613" spans="1:21" ht="19.05" customHeight="1">
      <c r="A613" s="251"/>
      <c r="B613" s="251"/>
      <c r="C613" s="251"/>
      <c r="D613" s="251"/>
      <c r="E613" s="251"/>
      <c r="F613" s="266"/>
      <c r="G613" s="269"/>
      <c r="H613" s="266"/>
      <c r="I613" s="266"/>
      <c r="J613" s="266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</row>
    <row r="614" spans="1:21" ht="19.05" customHeight="1">
      <c r="A614" s="251"/>
      <c r="B614" s="251"/>
      <c r="C614" s="251"/>
      <c r="D614" s="251"/>
      <c r="E614" s="251"/>
      <c r="F614" s="266"/>
      <c r="G614" s="269"/>
      <c r="H614" s="266"/>
      <c r="I614" s="266"/>
      <c r="J614" s="266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</row>
    <row r="615" spans="1:21" ht="19.05" customHeight="1">
      <c r="A615" s="251"/>
      <c r="B615" s="251"/>
      <c r="C615" s="251"/>
      <c r="D615" s="251"/>
      <c r="E615" s="251"/>
      <c r="F615" s="266"/>
      <c r="G615" s="269"/>
      <c r="H615" s="266"/>
      <c r="I615" s="266"/>
      <c r="J615" s="266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</row>
    <row r="616" spans="1:21" ht="19.05" customHeight="1">
      <c r="A616" s="251"/>
      <c r="B616" s="251"/>
      <c r="C616" s="251"/>
      <c r="D616" s="251"/>
      <c r="E616" s="251"/>
      <c r="F616" s="266"/>
      <c r="G616" s="269"/>
      <c r="H616" s="266"/>
      <c r="I616" s="266"/>
      <c r="J616" s="266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</row>
    <row r="617" spans="1:21" ht="19.05" customHeight="1">
      <c r="A617" s="251"/>
      <c r="B617" s="251"/>
      <c r="C617" s="251"/>
      <c r="D617" s="251"/>
      <c r="E617" s="251"/>
      <c r="F617" s="266"/>
      <c r="G617" s="269"/>
      <c r="H617" s="266"/>
      <c r="I617" s="266"/>
      <c r="J617" s="266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</row>
    <row r="618" spans="1:21" ht="19.05" customHeight="1">
      <c r="A618" s="251"/>
      <c r="B618" s="251"/>
      <c r="C618" s="251"/>
      <c r="D618" s="251"/>
      <c r="E618" s="251"/>
      <c r="F618" s="266"/>
      <c r="G618" s="269"/>
      <c r="H618" s="266"/>
      <c r="I618" s="266"/>
      <c r="J618" s="266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</row>
    <row r="619" spans="1:21" ht="19.05" customHeight="1">
      <c r="A619" s="251"/>
      <c r="B619" s="251"/>
      <c r="C619" s="251"/>
      <c r="D619" s="251"/>
      <c r="E619" s="251"/>
      <c r="F619" s="266"/>
      <c r="G619" s="269"/>
      <c r="H619" s="266"/>
      <c r="I619" s="266"/>
      <c r="J619" s="266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</row>
    <row r="620" spans="1:21" ht="19.05" customHeight="1">
      <c r="A620" s="251"/>
      <c r="B620" s="251"/>
      <c r="C620" s="251"/>
      <c r="D620" s="251"/>
      <c r="E620" s="251"/>
      <c r="F620" s="266"/>
      <c r="G620" s="269"/>
      <c r="H620" s="266"/>
      <c r="I620" s="266"/>
      <c r="J620" s="266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</row>
    <row r="621" spans="1:21" ht="19.05" customHeight="1">
      <c r="A621" s="251"/>
      <c r="B621" s="251"/>
      <c r="C621" s="251"/>
      <c r="D621" s="251"/>
      <c r="E621" s="251"/>
      <c r="F621" s="266"/>
      <c r="G621" s="269"/>
      <c r="H621" s="266"/>
      <c r="I621" s="266"/>
      <c r="J621" s="266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</row>
    <row r="622" spans="1:21" ht="19.05" customHeight="1">
      <c r="A622" s="251"/>
      <c r="B622" s="251"/>
      <c r="C622" s="251"/>
      <c r="D622" s="251"/>
      <c r="E622" s="251"/>
      <c r="F622" s="266"/>
      <c r="G622" s="269"/>
      <c r="H622" s="266"/>
      <c r="I622" s="266"/>
      <c r="J622" s="266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</row>
    <row r="623" spans="1:21" ht="19.05" customHeight="1">
      <c r="A623" s="251"/>
      <c r="B623" s="251"/>
      <c r="C623" s="251"/>
      <c r="D623" s="251"/>
      <c r="E623" s="251"/>
      <c r="F623" s="266"/>
      <c r="G623" s="269"/>
      <c r="H623" s="266"/>
      <c r="I623" s="266"/>
      <c r="J623" s="266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</row>
    <row r="624" spans="1:21" ht="19.05" customHeight="1">
      <c r="A624" s="251"/>
      <c r="B624" s="251"/>
      <c r="C624" s="251"/>
      <c r="D624" s="251"/>
      <c r="E624" s="251"/>
      <c r="F624" s="266"/>
      <c r="G624" s="269"/>
      <c r="H624" s="266"/>
      <c r="I624" s="266"/>
      <c r="J624" s="266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</row>
    <row r="625" spans="1:21" ht="19.05" customHeight="1">
      <c r="A625" s="251"/>
      <c r="B625" s="251"/>
      <c r="C625" s="251"/>
      <c r="D625" s="251"/>
      <c r="E625" s="251"/>
      <c r="F625" s="266"/>
      <c r="G625" s="269"/>
      <c r="H625" s="266"/>
      <c r="I625" s="266"/>
      <c r="J625" s="266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</row>
    <row r="626" spans="1:21" ht="19.05" customHeight="1">
      <c r="A626" s="251"/>
      <c r="B626" s="251"/>
      <c r="C626" s="251"/>
      <c r="D626" s="251"/>
      <c r="E626" s="251"/>
      <c r="F626" s="266"/>
      <c r="G626" s="269"/>
      <c r="H626" s="266"/>
      <c r="I626" s="266"/>
      <c r="J626" s="266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</row>
    <row r="627" spans="1:21" ht="19.05" customHeight="1">
      <c r="A627" s="251"/>
      <c r="B627" s="251"/>
      <c r="C627" s="251"/>
      <c r="D627" s="251"/>
      <c r="E627" s="251"/>
      <c r="F627" s="266"/>
      <c r="G627" s="269"/>
      <c r="H627" s="266"/>
      <c r="I627" s="266"/>
      <c r="J627" s="266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</row>
    <row r="628" spans="1:21" ht="19.05" customHeight="1">
      <c r="A628" s="251"/>
      <c r="B628" s="251"/>
      <c r="C628" s="251"/>
      <c r="D628" s="251"/>
      <c r="E628" s="251"/>
      <c r="F628" s="266"/>
      <c r="G628" s="269"/>
      <c r="H628" s="266"/>
      <c r="I628" s="266"/>
      <c r="J628" s="266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</row>
    <row r="629" spans="1:21" ht="19.05" customHeight="1">
      <c r="A629" s="251"/>
      <c r="B629" s="251"/>
      <c r="C629" s="251"/>
      <c r="D629" s="251"/>
      <c r="E629" s="251"/>
      <c r="F629" s="266"/>
      <c r="G629" s="269"/>
      <c r="H629" s="266"/>
      <c r="I629" s="266"/>
      <c r="J629" s="266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</row>
    <row r="630" spans="1:21" ht="19.05" customHeight="1">
      <c r="A630" s="251"/>
      <c r="B630" s="251"/>
      <c r="C630" s="251"/>
      <c r="D630" s="251"/>
      <c r="E630" s="251"/>
      <c r="F630" s="266"/>
      <c r="G630" s="269"/>
      <c r="H630" s="266"/>
      <c r="I630" s="266"/>
      <c r="J630" s="266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</row>
    <row r="631" spans="1:21" ht="19.05" customHeight="1">
      <c r="A631" s="251"/>
      <c r="B631" s="251"/>
      <c r="C631" s="251"/>
      <c r="D631" s="251"/>
      <c r="E631" s="251"/>
      <c r="F631" s="266"/>
      <c r="G631" s="269"/>
      <c r="H631" s="266"/>
      <c r="I631" s="266"/>
      <c r="J631" s="266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</row>
    <row r="632" spans="1:21" ht="19.05" customHeight="1">
      <c r="A632" s="251"/>
      <c r="B632" s="251"/>
      <c r="C632" s="251"/>
      <c r="D632" s="251"/>
      <c r="E632" s="251"/>
      <c r="F632" s="266"/>
      <c r="G632" s="269"/>
      <c r="H632" s="266"/>
      <c r="I632" s="266"/>
      <c r="J632" s="266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</row>
    <row r="633" spans="1:21" ht="19.05" customHeight="1">
      <c r="A633" s="251"/>
      <c r="B633" s="251"/>
      <c r="C633" s="251"/>
      <c r="D633" s="251"/>
      <c r="E633" s="251"/>
      <c r="F633" s="266"/>
      <c r="G633" s="269"/>
      <c r="H633" s="266"/>
      <c r="I633" s="266"/>
      <c r="J633" s="266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</row>
    <row r="634" spans="1:21" ht="19.05" customHeight="1">
      <c r="A634" s="251"/>
      <c r="B634" s="251"/>
      <c r="C634" s="251"/>
      <c r="D634" s="251"/>
      <c r="E634" s="251"/>
      <c r="F634" s="266"/>
      <c r="G634" s="269"/>
      <c r="H634" s="266"/>
      <c r="I634" s="266"/>
      <c r="J634" s="266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</row>
    <row r="635" spans="1:21" ht="19.05" customHeight="1">
      <c r="A635" s="251"/>
      <c r="B635" s="251"/>
      <c r="C635" s="251"/>
      <c r="D635" s="251"/>
      <c r="E635" s="251"/>
      <c r="F635" s="266"/>
      <c r="G635" s="269"/>
      <c r="H635" s="266"/>
      <c r="I635" s="266"/>
      <c r="J635" s="266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</row>
    <row r="636" spans="1:21" ht="19.05" customHeight="1">
      <c r="A636" s="251"/>
      <c r="B636" s="251"/>
      <c r="C636" s="251"/>
      <c r="D636" s="251"/>
      <c r="E636" s="251"/>
      <c r="F636" s="266"/>
      <c r="G636" s="269"/>
      <c r="H636" s="266"/>
      <c r="I636" s="266"/>
      <c r="J636" s="266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</row>
    <row r="637" spans="1:21" ht="19.05" customHeight="1">
      <c r="A637" s="251"/>
      <c r="B637" s="251"/>
      <c r="C637" s="251"/>
      <c r="D637" s="251"/>
      <c r="E637" s="251"/>
      <c r="F637" s="266"/>
      <c r="G637" s="269"/>
      <c r="H637" s="266"/>
      <c r="I637" s="266"/>
      <c r="J637" s="266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</row>
    <row r="638" spans="1:21" ht="19.05" customHeight="1">
      <c r="A638" s="251"/>
      <c r="B638" s="251"/>
      <c r="C638" s="251"/>
      <c r="D638" s="251"/>
      <c r="E638" s="251"/>
      <c r="F638" s="266"/>
      <c r="G638" s="269"/>
      <c r="H638" s="266"/>
      <c r="I638" s="266"/>
      <c r="J638" s="266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</row>
    <row r="639" spans="1:21" ht="19.05" customHeight="1">
      <c r="A639" s="251"/>
      <c r="B639" s="251"/>
      <c r="C639" s="251"/>
      <c r="D639" s="251"/>
      <c r="E639" s="251"/>
      <c r="F639" s="266"/>
      <c r="G639" s="269"/>
      <c r="H639" s="266"/>
      <c r="I639" s="266"/>
      <c r="J639" s="266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</row>
    <row r="640" spans="1:21" ht="19.05" customHeight="1">
      <c r="A640" s="251"/>
      <c r="B640" s="251"/>
      <c r="C640" s="251"/>
      <c r="D640" s="251"/>
      <c r="E640" s="251"/>
      <c r="F640" s="266"/>
      <c r="G640" s="269"/>
      <c r="H640" s="266"/>
      <c r="I640" s="266"/>
      <c r="J640" s="266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</row>
    <row r="641" spans="1:21" ht="19.05" customHeight="1">
      <c r="A641" s="251"/>
      <c r="B641" s="251"/>
      <c r="C641" s="251"/>
      <c r="D641" s="251"/>
      <c r="E641" s="251"/>
      <c r="F641" s="266"/>
      <c r="G641" s="269"/>
      <c r="H641" s="266"/>
      <c r="I641" s="266"/>
      <c r="J641" s="266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</row>
    <row r="642" spans="1:21" ht="19.05" customHeight="1">
      <c r="A642" s="251"/>
      <c r="B642" s="251"/>
      <c r="C642" s="251"/>
      <c r="D642" s="251"/>
      <c r="E642" s="251"/>
      <c r="F642" s="266"/>
      <c r="G642" s="269"/>
      <c r="H642" s="266"/>
      <c r="I642" s="266"/>
      <c r="J642" s="266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</row>
    <row r="643" spans="1:21" ht="19.05" customHeight="1">
      <c r="A643" s="251"/>
      <c r="B643" s="251"/>
      <c r="C643" s="251"/>
      <c r="D643" s="251"/>
      <c r="E643" s="251"/>
      <c r="F643" s="266"/>
      <c r="G643" s="269"/>
      <c r="H643" s="266"/>
      <c r="I643" s="266"/>
      <c r="J643" s="266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</row>
    <row r="644" spans="1:21" ht="19.05" customHeight="1">
      <c r="A644" s="251"/>
      <c r="B644" s="251"/>
      <c r="C644" s="251"/>
      <c r="D644" s="251"/>
      <c r="E644" s="251"/>
      <c r="F644" s="266"/>
      <c r="G644" s="269"/>
      <c r="H644" s="266"/>
      <c r="I644" s="266"/>
      <c r="J644" s="266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</row>
    <row r="645" spans="1:21" ht="19.05" customHeight="1">
      <c r="A645" s="251"/>
      <c r="B645" s="251"/>
      <c r="C645" s="251"/>
      <c r="D645" s="251"/>
      <c r="E645" s="251"/>
      <c r="F645" s="266"/>
      <c r="G645" s="269"/>
      <c r="H645" s="266"/>
      <c r="I645" s="266"/>
      <c r="J645" s="266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</row>
    <row r="646" spans="1:21" ht="19.05" customHeight="1">
      <c r="A646" s="251"/>
      <c r="B646" s="251"/>
      <c r="C646" s="251"/>
      <c r="D646" s="251"/>
      <c r="E646" s="251"/>
      <c r="F646" s="266"/>
      <c r="G646" s="269"/>
      <c r="H646" s="266"/>
      <c r="I646" s="266"/>
      <c r="J646" s="266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</row>
    <row r="647" spans="1:21" ht="19.05" customHeight="1">
      <c r="A647" s="251"/>
      <c r="B647" s="251"/>
      <c r="C647" s="251"/>
      <c r="D647" s="251"/>
      <c r="E647" s="251"/>
      <c r="F647" s="266"/>
      <c r="G647" s="269"/>
      <c r="H647" s="266"/>
      <c r="I647" s="266"/>
      <c r="J647" s="266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</row>
    <row r="648" spans="1:21" ht="19.05" customHeight="1">
      <c r="A648" s="251"/>
      <c r="B648" s="251"/>
      <c r="C648" s="251"/>
      <c r="D648" s="251"/>
      <c r="E648" s="251"/>
      <c r="F648" s="266"/>
      <c r="G648" s="269"/>
      <c r="H648" s="266"/>
      <c r="I648" s="266"/>
      <c r="J648" s="266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</row>
    <row r="649" spans="1:21" ht="19.05" customHeight="1">
      <c r="A649" s="251"/>
      <c r="B649" s="251"/>
      <c r="C649" s="251"/>
      <c r="D649" s="251"/>
      <c r="E649" s="251"/>
      <c r="F649" s="266"/>
      <c r="G649" s="269"/>
      <c r="H649" s="266"/>
      <c r="I649" s="266"/>
      <c r="J649" s="266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</row>
    <row r="650" spans="1:21" ht="19.05" customHeight="1">
      <c r="A650" s="251"/>
      <c r="B650" s="251"/>
      <c r="C650" s="251"/>
      <c r="D650" s="251"/>
      <c r="E650" s="251"/>
      <c r="F650" s="266"/>
      <c r="G650" s="269"/>
      <c r="H650" s="266"/>
      <c r="I650" s="266"/>
      <c r="J650" s="266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</row>
    <row r="651" spans="1:21" ht="19.05" customHeight="1">
      <c r="A651" s="251"/>
      <c r="B651" s="251"/>
      <c r="C651" s="251"/>
      <c r="D651" s="251"/>
      <c r="E651" s="251"/>
      <c r="F651" s="266"/>
      <c r="G651" s="269"/>
      <c r="H651" s="266"/>
      <c r="I651" s="266"/>
      <c r="J651" s="266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</row>
    <row r="652" spans="1:21" ht="19.05" customHeight="1">
      <c r="A652" s="251"/>
      <c r="B652" s="251"/>
      <c r="C652" s="251"/>
      <c r="D652" s="251"/>
      <c r="E652" s="251"/>
      <c r="F652" s="266"/>
      <c r="G652" s="269"/>
      <c r="H652" s="266"/>
      <c r="I652" s="266"/>
      <c r="J652" s="266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</row>
    <row r="653" spans="1:21" ht="19.05" customHeight="1">
      <c r="A653" s="251"/>
      <c r="B653" s="251"/>
      <c r="C653" s="251"/>
      <c r="D653" s="251"/>
      <c r="E653" s="251"/>
      <c r="F653" s="266"/>
      <c r="G653" s="269"/>
      <c r="H653" s="266"/>
      <c r="I653" s="266"/>
      <c r="J653" s="266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</row>
    <row r="654" spans="1:21" ht="19.05" customHeight="1">
      <c r="A654" s="251"/>
      <c r="B654" s="251"/>
      <c r="C654" s="251"/>
      <c r="D654" s="251"/>
      <c r="E654" s="251"/>
      <c r="F654" s="266"/>
      <c r="G654" s="269"/>
      <c r="H654" s="266"/>
      <c r="I654" s="266"/>
      <c r="J654" s="266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</row>
    <row r="655" spans="1:21" ht="19.05" customHeight="1">
      <c r="A655" s="251"/>
      <c r="B655" s="251"/>
      <c r="C655" s="251"/>
      <c r="D655" s="251"/>
      <c r="E655" s="251"/>
      <c r="F655" s="266"/>
      <c r="G655" s="269"/>
      <c r="H655" s="266"/>
      <c r="I655" s="266"/>
      <c r="J655" s="266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</row>
    <row r="656" spans="1:21" ht="19.05" customHeight="1">
      <c r="A656" s="251"/>
      <c r="B656" s="251"/>
      <c r="C656" s="251"/>
      <c r="D656" s="251"/>
      <c r="E656" s="251"/>
      <c r="F656" s="266"/>
      <c r="G656" s="269"/>
      <c r="H656" s="266"/>
      <c r="I656" s="266"/>
      <c r="J656" s="266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</row>
    <row r="657" spans="1:21" ht="19.05" customHeight="1">
      <c r="A657" s="251"/>
      <c r="B657" s="251"/>
      <c r="C657" s="251"/>
      <c r="D657" s="251"/>
      <c r="E657" s="251"/>
      <c r="F657" s="266"/>
      <c r="G657" s="269"/>
      <c r="H657" s="266"/>
      <c r="I657" s="266"/>
      <c r="J657" s="266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</row>
    <row r="658" spans="1:21" ht="19.05" customHeight="1">
      <c r="A658" s="251"/>
      <c r="B658" s="251"/>
      <c r="C658" s="251"/>
      <c r="D658" s="251"/>
      <c r="E658" s="251"/>
      <c r="F658" s="266"/>
      <c r="G658" s="269"/>
      <c r="H658" s="266"/>
      <c r="I658" s="266"/>
      <c r="J658" s="266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</row>
    <row r="659" spans="1:21" ht="19.05" customHeight="1">
      <c r="A659" s="251"/>
      <c r="B659" s="251"/>
      <c r="C659" s="251"/>
      <c r="D659" s="251"/>
      <c r="E659" s="251"/>
      <c r="F659" s="266"/>
      <c r="G659" s="269"/>
      <c r="H659" s="266"/>
      <c r="I659" s="266"/>
      <c r="J659" s="266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</row>
    <row r="660" spans="1:21" ht="19.05" customHeight="1">
      <c r="A660" s="251"/>
      <c r="B660" s="251"/>
      <c r="C660" s="251"/>
      <c r="D660" s="251"/>
      <c r="E660" s="251"/>
      <c r="F660" s="266"/>
      <c r="G660" s="269"/>
      <c r="H660" s="266"/>
      <c r="I660" s="266"/>
      <c r="J660" s="266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</row>
    <row r="661" spans="1:21" ht="19.05" customHeight="1">
      <c r="A661" s="251"/>
      <c r="B661" s="251"/>
      <c r="C661" s="251"/>
      <c r="D661" s="251"/>
      <c r="E661" s="251"/>
      <c r="F661" s="266"/>
      <c r="G661" s="269"/>
      <c r="H661" s="266"/>
      <c r="I661" s="266"/>
      <c r="J661" s="266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</row>
    <row r="662" spans="1:21" ht="19.05" customHeight="1">
      <c r="A662" s="251"/>
      <c r="B662" s="251"/>
      <c r="C662" s="251"/>
      <c r="D662" s="251"/>
      <c r="E662" s="251"/>
      <c r="F662" s="266"/>
      <c r="G662" s="269"/>
      <c r="H662" s="266"/>
      <c r="I662" s="266"/>
      <c r="J662" s="266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</row>
    <row r="663" spans="1:21" ht="19.05" customHeight="1">
      <c r="A663" s="251"/>
      <c r="B663" s="251"/>
      <c r="C663" s="251"/>
      <c r="D663" s="251"/>
      <c r="E663" s="251"/>
      <c r="F663" s="266"/>
      <c r="G663" s="269"/>
      <c r="H663" s="266"/>
      <c r="I663" s="266"/>
      <c r="J663" s="266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</row>
    <row r="664" spans="1:21" ht="19.05" customHeight="1">
      <c r="A664" s="251"/>
      <c r="B664" s="251"/>
      <c r="C664" s="251"/>
      <c r="D664" s="251"/>
      <c r="E664" s="251"/>
      <c r="F664" s="266"/>
      <c r="G664" s="269"/>
      <c r="H664" s="266"/>
      <c r="I664" s="266"/>
      <c r="J664" s="266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</row>
    <row r="665" spans="1:21" ht="19.05" customHeight="1">
      <c r="A665" s="251"/>
      <c r="B665" s="251"/>
      <c r="C665" s="251"/>
      <c r="D665" s="251"/>
      <c r="E665" s="251"/>
      <c r="F665" s="266"/>
      <c r="G665" s="269"/>
      <c r="H665" s="266"/>
      <c r="I665" s="266"/>
      <c r="J665" s="266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</row>
    <row r="666" spans="1:21" ht="19.05" customHeight="1">
      <c r="A666" s="251"/>
      <c r="B666" s="251"/>
      <c r="C666" s="251"/>
      <c r="D666" s="251"/>
      <c r="E666" s="251"/>
      <c r="F666" s="266"/>
      <c r="G666" s="269"/>
      <c r="H666" s="266"/>
      <c r="I666" s="266"/>
      <c r="J666" s="266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</row>
    <row r="667" spans="1:21" ht="19.05" customHeight="1">
      <c r="A667" s="251"/>
      <c r="B667" s="251"/>
      <c r="C667" s="251"/>
      <c r="D667" s="251"/>
      <c r="E667" s="251"/>
      <c r="F667" s="266"/>
      <c r="G667" s="269"/>
      <c r="H667" s="266"/>
      <c r="I667" s="266"/>
      <c r="J667" s="266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</row>
    <row r="668" spans="1:21" ht="19.05" customHeight="1">
      <c r="A668" s="251"/>
      <c r="B668" s="251"/>
      <c r="C668" s="251"/>
      <c r="D668" s="251"/>
      <c r="E668" s="251"/>
      <c r="F668" s="266"/>
      <c r="G668" s="269"/>
      <c r="H668" s="266"/>
      <c r="I668" s="266"/>
      <c r="J668" s="266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</row>
    <row r="669" spans="1:21" ht="19.05" customHeight="1">
      <c r="A669" s="251"/>
      <c r="B669" s="251"/>
      <c r="C669" s="251"/>
      <c r="D669" s="251"/>
      <c r="E669" s="251"/>
      <c r="F669" s="266"/>
      <c r="G669" s="269"/>
      <c r="H669" s="266"/>
      <c r="I669" s="266"/>
      <c r="J669" s="266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</row>
    <row r="670" spans="1:21" ht="19.05" customHeight="1">
      <c r="A670" s="251"/>
      <c r="B670" s="251"/>
      <c r="C670" s="251"/>
      <c r="D670" s="251"/>
      <c r="E670" s="251"/>
      <c r="F670" s="266"/>
      <c r="G670" s="269"/>
      <c r="H670" s="266"/>
      <c r="I670" s="266"/>
      <c r="J670" s="266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</row>
    <row r="671" spans="1:21" ht="19.05" customHeight="1">
      <c r="A671" s="251"/>
      <c r="B671" s="251"/>
      <c r="C671" s="251"/>
      <c r="D671" s="251"/>
      <c r="E671" s="251"/>
      <c r="F671" s="266"/>
      <c r="G671" s="269"/>
      <c r="H671" s="266"/>
      <c r="I671" s="266"/>
      <c r="J671" s="266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</row>
    <row r="672" spans="1:21" ht="19.05" customHeight="1">
      <c r="A672" s="251"/>
      <c r="B672" s="251"/>
      <c r="C672" s="251"/>
      <c r="D672" s="251"/>
      <c r="E672" s="251"/>
      <c r="F672" s="266"/>
      <c r="G672" s="269"/>
      <c r="H672" s="266"/>
      <c r="I672" s="266"/>
      <c r="J672" s="266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</row>
    <row r="673" spans="1:21" ht="19.05" customHeight="1">
      <c r="A673" s="251"/>
      <c r="B673" s="251"/>
      <c r="C673" s="251"/>
      <c r="D673" s="251"/>
      <c r="E673" s="251"/>
      <c r="F673" s="266"/>
      <c r="G673" s="269"/>
      <c r="H673" s="266"/>
      <c r="I673" s="266"/>
      <c r="J673" s="266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</row>
    <row r="674" spans="1:21" ht="19.05" customHeight="1">
      <c r="A674" s="251"/>
      <c r="B674" s="251"/>
      <c r="C674" s="251"/>
      <c r="D674" s="251"/>
      <c r="E674" s="251"/>
      <c r="F674" s="266"/>
      <c r="G674" s="269"/>
      <c r="H674" s="266"/>
      <c r="I674" s="266"/>
      <c r="J674" s="266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</row>
    <row r="675" spans="1:21" ht="19.05" customHeight="1">
      <c r="A675" s="251"/>
      <c r="B675" s="251"/>
      <c r="C675" s="251"/>
      <c r="D675" s="251"/>
      <c r="E675" s="251"/>
      <c r="F675" s="266"/>
      <c r="G675" s="269"/>
      <c r="H675" s="266"/>
      <c r="I675" s="266"/>
      <c r="J675" s="266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</row>
    <row r="676" spans="1:21" ht="19.05" customHeight="1">
      <c r="A676" s="251"/>
      <c r="B676" s="251"/>
      <c r="C676" s="251"/>
      <c r="D676" s="251"/>
      <c r="E676" s="251"/>
      <c r="F676" s="266"/>
      <c r="G676" s="269"/>
      <c r="H676" s="266"/>
      <c r="I676" s="266"/>
      <c r="J676" s="266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</row>
    <row r="677" spans="1:21" ht="19.05" customHeight="1">
      <c r="A677" s="251"/>
      <c r="B677" s="251"/>
      <c r="C677" s="251"/>
      <c r="D677" s="251"/>
      <c r="E677" s="251"/>
      <c r="F677" s="266"/>
      <c r="G677" s="269"/>
      <c r="H677" s="266"/>
      <c r="I677" s="266"/>
      <c r="J677" s="266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</row>
    <row r="678" spans="1:21" ht="19.05" customHeight="1">
      <c r="A678" s="251"/>
      <c r="B678" s="251"/>
      <c r="C678" s="251"/>
      <c r="D678" s="251"/>
      <c r="E678" s="251"/>
      <c r="F678" s="266"/>
      <c r="G678" s="269"/>
      <c r="H678" s="266"/>
      <c r="I678" s="266"/>
      <c r="J678" s="266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</row>
    <row r="679" spans="1:21" ht="19.05" customHeight="1">
      <c r="A679" s="251"/>
      <c r="B679" s="251"/>
      <c r="C679" s="251"/>
      <c r="D679" s="251"/>
      <c r="E679" s="251"/>
      <c r="F679" s="266"/>
      <c r="G679" s="269"/>
      <c r="H679" s="266"/>
      <c r="I679" s="266"/>
      <c r="J679" s="266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</row>
    <row r="680" spans="1:21" ht="19.05" customHeight="1">
      <c r="A680" s="251"/>
      <c r="B680" s="251"/>
      <c r="C680" s="251"/>
      <c r="D680" s="251"/>
      <c r="E680" s="251"/>
      <c r="F680" s="266"/>
      <c r="G680" s="269"/>
      <c r="H680" s="266"/>
      <c r="I680" s="266"/>
      <c r="J680" s="266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</row>
    <row r="681" spans="1:21" ht="19.05" customHeight="1">
      <c r="A681" s="251"/>
      <c r="B681" s="251"/>
      <c r="C681" s="251"/>
      <c r="D681" s="251"/>
      <c r="E681" s="251"/>
      <c r="F681" s="266"/>
      <c r="G681" s="269"/>
      <c r="H681" s="266"/>
      <c r="I681" s="266"/>
      <c r="J681" s="266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</row>
    <row r="682" spans="1:21" ht="19.05" customHeight="1">
      <c r="A682" s="251"/>
      <c r="B682" s="251"/>
      <c r="C682" s="251"/>
      <c r="D682" s="251"/>
      <c r="E682" s="251"/>
      <c r="F682" s="266"/>
      <c r="G682" s="269"/>
      <c r="H682" s="266"/>
      <c r="I682" s="266"/>
      <c r="J682" s="266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</row>
    <row r="683" spans="1:21" ht="19.05" customHeight="1">
      <c r="A683" s="251"/>
      <c r="B683" s="251"/>
      <c r="C683" s="251"/>
      <c r="D683" s="251"/>
      <c r="E683" s="251"/>
      <c r="F683" s="266"/>
      <c r="G683" s="269"/>
      <c r="H683" s="266"/>
      <c r="I683" s="266"/>
      <c r="J683" s="266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</row>
    <row r="684" spans="1:21" ht="19.05" customHeight="1">
      <c r="A684" s="251"/>
      <c r="B684" s="251"/>
      <c r="C684" s="251"/>
      <c r="D684" s="251"/>
      <c r="E684" s="251"/>
      <c r="F684" s="266"/>
      <c r="G684" s="269"/>
      <c r="H684" s="266"/>
      <c r="I684" s="266"/>
      <c r="J684" s="266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</row>
    <row r="685" spans="1:21" ht="19.05" customHeight="1">
      <c r="A685" s="251"/>
      <c r="B685" s="251"/>
      <c r="C685" s="251"/>
      <c r="D685" s="251"/>
      <c r="E685" s="251"/>
      <c r="F685" s="266"/>
      <c r="G685" s="269"/>
      <c r="H685" s="266"/>
      <c r="I685" s="266"/>
      <c r="J685" s="266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</row>
    <row r="686" spans="1:21" ht="19.05" customHeight="1">
      <c r="A686" s="251"/>
      <c r="B686" s="251"/>
      <c r="C686" s="251"/>
      <c r="D686" s="251"/>
      <c r="E686" s="251"/>
      <c r="F686" s="266"/>
      <c r="G686" s="269"/>
      <c r="H686" s="266"/>
      <c r="I686" s="266"/>
      <c r="J686" s="266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</row>
    <row r="687" spans="1:21" ht="19.05" customHeight="1">
      <c r="A687" s="251"/>
      <c r="B687" s="251"/>
      <c r="C687" s="251"/>
      <c r="D687" s="251"/>
      <c r="E687" s="251"/>
      <c r="F687" s="266"/>
      <c r="G687" s="269"/>
      <c r="H687" s="266"/>
      <c r="I687" s="266"/>
      <c r="J687" s="266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</row>
    <row r="688" spans="1:21" ht="19.05" customHeight="1">
      <c r="A688" s="251"/>
      <c r="B688" s="251"/>
      <c r="C688" s="251"/>
      <c r="D688" s="251"/>
      <c r="E688" s="251"/>
      <c r="F688" s="266"/>
      <c r="G688" s="269"/>
      <c r="H688" s="266"/>
      <c r="I688" s="266"/>
      <c r="J688" s="266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</row>
    <row r="689" spans="1:21" ht="19.05" customHeight="1">
      <c r="A689" s="251"/>
      <c r="B689" s="251"/>
      <c r="C689" s="251"/>
      <c r="D689" s="251"/>
      <c r="E689" s="251"/>
      <c r="F689" s="266"/>
      <c r="G689" s="269"/>
      <c r="H689" s="266"/>
      <c r="I689" s="266"/>
      <c r="J689" s="266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</row>
    <row r="690" spans="1:21" ht="19.05" customHeight="1">
      <c r="A690" s="251"/>
      <c r="B690" s="251"/>
      <c r="C690" s="251"/>
      <c r="D690" s="251"/>
      <c r="E690" s="251"/>
      <c r="F690" s="266"/>
      <c r="G690" s="269"/>
      <c r="H690" s="266"/>
      <c r="I690" s="266"/>
      <c r="J690" s="266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</row>
    <row r="691" spans="1:21" ht="19.05" customHeight="1">
      <c r="A691" s="251"/>
      <c r="B691" s="251"/>
      <c r="C691" s="251"/>
      <c r="D691" s="251"/>
      <c r="E691" s="251"/>
      <c r="F691" s="266"/>
      <c r="G691" s="269"/>
      <c r="H691" s="266"/>
      <c r="I691" s="266"/>
      <c r="J691" s="266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</row>
    <row r="692" spans="1:21" ht="19.05" customHeight="1">
      <c r="A692" s="251"/>
      <c r="B692" s="251"/>
      <c r="C692" s="251"/>
      <c r="D692" s="251"/>
      <c r="E692" s="251"/>
      <c r="F692" s="266"/>
      <c r="G692" s="269"/>
      <c r="H692" s="266"/>
      <c r="I692" s="266"/>
      <c r="J692" s="266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</row>
    <row r="693" spans="1:21" ht="19.05" customHeight="1">
      <c r="A693" s="251"/>
      <c r="B693" s="251"/>
      <c r="C693" s="251"/>
      <c r="D693" s="251"/>
      <c r="E693" s="251"/>
      <c r="F693" s="266"/>
      <c r="G693" s="269"/>
      <c r="H693" s="266"/>
      <c r="I693" s="266"/>
      <c r="J693" s="266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</row>
    <row r="694" spans="1:21" ht="19.05" customHeight="1">
      <c r="A694" s="251"/>
      <c r="B694" s="251"/>
      <c r="C694" s="251"/>
      <c r="D694" s="251"/>
      <c r="E694" s="251"/>
      <c r="F694" s="266"/>
      <c r="G694" s="269"/>
      <c r="H694" s="266"/>
      <c r="I694" s="266"/>
      <c r="J694" s="266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</row>
    <row r="695" spans="1:21" ht="19.05" customHeight="1">
      <c r="A695" s="251"/>
      <c r="B695" s="251"/>
      <c r="C695" s="251"/>
      <c r="D695" s="251"/>
      <c r="E695" s="251"/>
      <c r="F695" s="266"/>
      <c r="G695" s="269"/>
      <c r="H695" s="266"/>
      <c r="I695" s="266"/>
      <c r="J695" s="266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</row>
    <row r="696" spans="1:21" ht="19.05" customHeight="1">
      <c r="A696" s="251"/>
      <c r="B696" s="251"/>
      <c r="C696" s="251"/>
      <c r="D696" s="251"/>
      <c r="E696" s="251"/>
      <c r="F696" s="266"/>
      <c r="G696" s="269"/>
      <c r="H696" s="266"/>
      <c r="I696" s="266"/>
      <c r="J696" s="266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</row>
    <row r="697" spans="1:21" ht="19.05" customHeight="1">
      <c r="A697" s="251"/>
      <c r="B697" s="251"/>
      <c r="C697" s="251"/>
      <c r="D697" s="251"/>
      <c r="E697" s="251"/>
      <c r="F697" s="266"/>
      <c r="G697" s="269"/>
      <c r="H697" s="266"/>
      <c r="I697" s="266"/>
      <c r="J697" s="266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</row>
    <row r="698" spans="1:21" ht="19.05" customHeight="1">
      <c r="A698" s="251"/>
      <c r="B698" s="251"/>
      <c r="C698" s="251"/>
      <c r="D698" s="251"/>
      <c r="E698" s="251"/>
      <c r="F698" s="266"/>
      <c r="G698" s="269"/>
      <c r="H698" s="266"/>
      <c r="I698" s="266"/>
      <c r="J698" s="266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</row>
    <row r="699" spans="1:21" ht="19.05" customHeight="1">
      <c r="A699" s="251"/>
      <c r="B699" s="251"/>
      <c r="C699" s="251"/>
      <c r="D699" s="251"/>
      <c r="E699" s="251"/>
      <c r="F699" s="266"/>
      <c r="G699" s="269"/>
      <c r="H699" s="266"/>
      <c r="I699" s="266"/>
      <c r="J699" s="266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</row>
    <row r="700" spans="1:21" ht="19.05" customHeight="1">
      <c r="A700" s="251"/>
      <c r="B700" s="251"/>
      <c r="C700" s="251"/>
      <c r="D700" s="251"/>
      <c r="E700" s="251"/>
      <c r="F700" s="266"/>
      <c r="G700" s="269"/>
      <c r="H700" s="266"/>
      <c r="I700" s="266"/>
      <c r="J700" s="266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</row>
    <row r="701" spans="1:21" ht="19.05" customHeight="1">
      <c r="A701" s="251"/>
      <c r="B701" s="251"/>
      <c r="C701" s="251"/>
      <c r="D701" s="251"/>
      <c r="E701" s="251"/>
      <c r="F701" s="266"/>
      <c r="G701" s="269"/>
      <c r="H701" s="266"/>
      <c r="I701" s="266"/>
      <c r="J701" s="266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</row>
    <row r="702" spans="1:21" ht="19.05" customHeight="1">
      <c r="A702" s="251"/>
      <c r="B702" s="251"/>
      <c r="C702" s="251"/>
      <c r="D702" s="251"/>
      <c r="E702" s="251"/>
      <c r="F702" s="266"/>
      <c r="G702" s="269"/>
      <c r="H702" s="266"/>
      <c r="I702" s="266"/>
      <c r="J702" s="266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</row>
    <row r="703" spans="1:21" ht="19.05" customHeight="1">
      <c r="A703" s="251"/>
      <c r="B703" s="251"/>
      <c r="C703" s="251"/>
      <c r="D703" s="251"/>
      <c r="E703" s="251"/>
      <c r="F703" s="266"/>
      <c r="G703" s="269"/>
      <c r="H703" s="266"/>
      <c r="I703" s="266"/>
      <c r="J703" s="266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</row>
    <row r="704" spans="1:21" ht="19.05" customHeight="1">
      <c r="A704" s="251"/>
      <c r="B704" s="251"/>
      <c r="C704" s="251"/>
      <c r="D704" s="251"/>
      <c r="E704" s="251"/>
      <c r="F704" s="266"/>
      <c r="G704" s="269"/>
      <c r="H704" s="266"/>
      <c r="I704" s="266"/>
      <c r="J704" s="266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</row>
    <row r="705" spans="1:21" ht="19.05" customHeight="1">
      <c r="A705" s="251"/>
      <c r="B705" s="251"/>
      <c r="C705" s="251"/>
      <c r="D705" s="251"/>
      <c r="E705" s="251"/>
      <c r="F705" s="266"/>
      <c r="G705" s="269"/>
      <c r="H705" s="266"/>
      <c r="I705" s="266"/>
      <c r="J705" s="266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</row>
    <row r="706" spans="1:21" ht="19.05" customHeight="1">
      <c r="A706" s="251"/>
      <c r="B706" s="251"/>
      <c r="C706" s="251"/>
      <c r="D706" s="251"/>
      <c r="E706" s="251"/>
      <c r="F706" s="266"/>
      <c r="G706" s="269"/>
      <c r="H706" s="266"/>
      <c r="I706" s="266"/>
      <c r="J706" s="266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</row>
    <row r="707" spans="1:21" ht="19.05" customHeight="1">
      <c r="A707" s="251"/>
      <c r="B707" s="251"/>
      <c r="C707" s="251"/>
      <c r="D707" s="251"/>
      <c r="E707" s="251"/>
      <c r="F707" s="266"/>
      <c r="G707" s="269"/>
      <c r="H707" s="266"/>
      <c r="I707" s="266"/>
      <c r="J707" s="266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</row>
    <row r="708" spans="1:21" ht="19.05" customHeight="1">
      <c r="A708" s="251"/>
      <c r="B708" s="251"/>
      <c r="C708" s="251"/>
      <c r="D708" s="251"/>
      <c r="E708" s="251"/>
      <c r="F708" s="266"/>
      <c r="G708" s="269"/>
      <c r="H708" s="266"/>
      <c r="I708" s="266"/>
      <c r="J708" s="266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</row>
    <row r="709" spans="1:21" ht="19.05" customHeight="1">
      <c r="A709" s="251"/>
      <c r="B709" s="251"/>
      <c r="C709" s="251"/>
      <c r="D709" s="251"/>
      <c r="E709" s="251"/>
      <c r="F709" s="266"/>
      <c r="G709" s="269"/>
      <c r="H709" s="266"/>
      <c r="I709" s="266"/>
      <c r="J709" s="266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</row>
    <row r="710" spans="1:21" ht="19.05" customHeight="1">
      <c r="A710" s="251"/>
      <c r="B710" s="251"/>
      <c r="C710" s="251"/>
      <c r="D710" s="251"/>
      <c r="E710" s="251"/>
      <c r="F710" s="266"/>
      <c r="G710" s="269"/>
      <c r="H710" s="266"/>
      <c r="I710" s="266"/>
      <c r="J710" s="266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</row>
    <row r="711" spans="1:21" ht="19.05" customHeight="1">
      <c r="A711" s="251"/>
      <c r="B711" s="251"/>
      <c r="C711" s="251"/>
      <c r="D711" s="251"/>
      <c r="E711" s="251"/>
      <c r="F711" s="266"/>
      <c r="G711" s="269"/>
      <c r="H711" s="266"/>
      <c r="I711" s="266"/>
      <c r="J711" s="266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</row>
    <row r="712" spans="1:21" ht="19.05" customHeight="1">
      <c r="A712" s="251"/>
      <c r="B712" s="251"/>
      <c r="C712" s="251"/>
      <c r="D712" s="251"/>
      <c r="E712" s="251"/>
      <c r="F712" s="266"/>
      <c r="G712" s="269"/>
      <c r="H712" s="266"/>
      <c r="I712" s="266"/>
      <c r="J712" s="266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</row>
    <row r="713" spans="1:21" ht="19.05" customHeight="1">
      <c r="A713" s="251"/>
      <c r="B713" s="251"/>
      <c r="C713" s="251"/>
      <c r="D713" s="251"/>
      <c r="E713" s="251"/>
      <c r="F713" s="266"/>
      <c r="G713" s="269"/>
      <c r="H713" s="266"/>
      <c r="I713" s="266"/>
      <c r="J713" s="266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</row>
    <row r="714" spans="1:21" ht="19.05" customHeight="1">
      <c r="A714" s="251"/>
      <c r="B714" s="251"/>
      <c r="C714" s="251"/>
      <c r="D714" s="251"/>
      <c r="E714" s="251"/>
      <c r="F714" s="266"/>
      <c r="G714" s="269"/>
      <c r="H714" s="266"/>
      <c r="I714" s="266"/>
      <c r="J714" s="266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</row>
    <row r="715" spans="1:21" ht="19.05" customHeight="1">
      <c r="A715" s="251"/>
      <c r="B715" s="251"/>
      <c r="C715" s="251"/>
      <c r="D715" s="251"/>
      <c r="E715" s="251"/>
      <c r="F715" s="266"/>
      <c r="G715" s="269"/>
      <c r="H715" s="266"/>
      <c r="I715" s="266"/>
      <c r="J715" s="266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</row>
    <row r="716" spans="1:21" ht="19.05" customHeight="1">
      <c r="A716" s="251"/>
      <c r="B716" s="251"/>
      <c r="C716" s="251"/>
      <c r="D716" s="251"/>
      <c r="E716" s="251"/>
      <c r="F716" s="266"/>
      <c r="G716" s="269"/>
      <c r="H716" s="266"/>
      <c r="I716" s="266"/>
      <c r="J716" s="266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</row>
    <row r="717" spans="1:21" ht="19.05" customHeight="1">
      <c r="A717" s="251"/>
      <c r="B717" s="251"/>
      <c r="C717" s="251"/>
      <c r="D717" s="251"/>
      <c r="E717" s="251"/>
      <c r="F717" s="266"/>
      <c r="G717" s="269"/>
      <c r="H717" s="266"/>
      <c r="I717" s="266"/>
      <c r="J717" s="266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</row>
    <row r="718" spans="1:21" ht="19.05" customHeight="1">
      <c r="A718" s="251"/>
      <c r="B718" s="251"/>
      <c r="C718" s="251"/>
      <c r="D718" s="251"/>
      <c r="E718" s="251"/>
      <c r="F718" s="266"/>
      <c r="G718" s="269"/>
      <c r="H718" s="266"/>
      <c r="I718" s="266"/>
      <c r="J718" s="266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</row>
    <row r="719" spans="1:21" ht="19.05" customHeight="1">
      <c r="A719" s="251"/>
      <c r="B719" s="251"/>
      <c r="C719" s="251"/>
      <c r="D719" s="251"/>
      <c r="E719" s="251"/>
      <c r="F719" s="266"/>
      <c r="G719" s="269"/>
      <c r="H719" s="266"/>
      <c r="I719" s="266"/>
      <c r="J719" s="266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</row>
    <row r="720" spans="1:21" ht="19.05" customHeight="1">
      <c r="A720" s="251"/>
      <c r="B720" s="251"/>
      <c r="C720" s="251"/>
      <c r="D720" s="251"/>
      <c r="E720" s="251"/>
      <c r="F720" s="266"/>
      <c r="G720" s="269"/>
      <c r="H720" s="266"/>
      <c r="I720" s="266"/>
      <c r="J720" s="266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</row>
    <row r="721" spans="1:21" ht="19.05" customHeight="1">
      <c r="A721" s="251"/>
      <c r="B721" s="251"/>
      <c r="C721" s="251"/>
      <c r="D721" s="251"/>
      <c r="E721" s="251"/>
      <c r="F721" s="266"/>
      <c r="G721" s="269"/>
      <c r="H721" s="266"/>
      <c r="I721" s="266"/>
      <c r="J721" s="266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</row>
    <row r="722" spans="1:21" ht="19.05" customHeight="1">
      <c r="A722" s="251"/>
      <c r="B722" s="251"/>
      <c r="C722" s="251"/>
      <c r="D722" s="251"/>
      <c r="E722" s="251"/>
      <c r="F722" s="266"/>
      <c r="G722" s="269"/>
      <c r="H722" s="266"/>
      <c r="I722" s="266"/>
      <c r="J722" s="266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</row>
    <row r="723" spans="1:21" ht="19.05" customHeight="1">
      <c r="A723" s="251"/>
      <c r="B723" s="251"/>
      <c r="C723" s="251"/>
      <c r="D723" s="251"/>
      <c r="E723" s="251"/>
      <c r="F723" s="266"/>
      <c r="G723" s="269"/>
      <c r="H723" s="266"/>
      <c r="I723" s="266"/>
      <c r="J723" s="266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</row>
    <row r="724" spans="1:21" ht="19.05" customHeight="1">
      <c r="A724" s="251"/>
      <c r="B724" s="251"/>
      <c r="C724" s="251"/>
      <c r="D724" s="251"/>
      <c r="E724" s="251"/>
      <c r="F724" s="266"/>
      <c r="G724" s="269"/>
      <c r="H724" s="266"/>
      <c r="I724" s="266"/>
      <c r="J724" s="266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</row>
    <row r="725" spans="1:21" ht="19.05" customHeight="1">
      <c r="A725" s="251"/>
      <c r="B725" s="251"/>
      <c r="C725" s="251"/>
      <c r="D725" s="251"/>
      <c r="E725" s="251"/>
      <c r="F725" s="266"/>
      <c r="G725" s="269"/>
      <c r="H725" s="266"/>
      <c r="I725" s="266"/>
      <c r="J725" s="266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</row>
    <row r="726" spans="1:21" ht="19.05" customHeight="1">
      <c r="A726" s="251"/>
      <c r="B726" s="251"/>
      <c r="C726" s="251"/>
      <c r="D726" s="251"/>
      <c r="E726" s="251"/>
      <c r="F726" s="266"/>
      <c r="G726" s="269"/>
      <c r="H726" s="266"/>
      <c r="I726" s="266"/>
      <c r="J726" s="266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</row>
    <row r="727" spans="1:21" ht="19.05" customHeight="1">
      <c r="A727" s="251"/>
      <c r="B727" s="251"/>
      <c r="C727" s="251"/>
      <c r="D727" s="251"/>
      <c r="E727" s="251"/>
      <c r="F727" s="266"/>
      <c r="G727" s="269"/>
      <c r="H727" s="266"/>
      <c r="I727" s="266"/>
      <c r="J727" s="266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</row>
    <row r="728" spans="1:21" ht="19.05" customHeight="1">
      <c r="A728" s="251"/>
      <c r="B728" s="251"/>
      <c r="C728" s="251"/>
      <c r="D728" s="251"/>
      <c r="E728" s="251"/>
      <c r="F728" s="266"/>
      <c r="G728" s="269"/>
      <c r="H728" s="266"/>
      <c r="I728" s="266"/>
      <c r="J728" s="266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</row>
    <row r="729" spans="1:21" ht="19.05" customHeight="1">
      <c r="A729" s="251"/>
      <c r="B729" s="251"/>
      <c r="C729" s="251"/>
      <c r="D729" s="251"/>
      <c r="E729" s="251"/>
      <c r="F729" s="266"/>
      <c r="G729" s="269"/>
      <c r="H729" s="266"/>
      <c r="I729" s="266"/>
      <c r="J729" s="266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</row>
    <row r="730" spans="1:21" ht="19.05" customHeight="1">
      <c r="A730" s="251"/>
      <c r="B730" s="251"/>
      <c r="C730" s="251"/>
      <c r="D730" s="251"/>
      <c r="E730" s="251"/>
      <c r="F730" s="266"/>
      <c r="G730" s="269"/>
      <c r="H730" s="266"/>
      <c r="I730" s="266"/>
      <c r="J730" s="266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</row>
    <row r="731" spans="1:21" ht="19.05" customHeight="1">
      <c r="A731" s="251"/>
      <c r="B731" s="251"/>
      <c r="C731" s="251"/>
      <c r="D731" s="251"/>
      <c r="E731" s="251"/>
      <c r="F731" s="266"/>
      <c r="G731" s="269"/>
      <c r="H731" s="266"/>
      <c r="I731" s="266"/>
      <c r="J731" s="266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</row>
    <row r="732" spans="1:21" ht="19.05" customHeight="1">
      <c r="A732" s="251"/>
      <c r="B732" s="251"/>
      <c r="C732" s="251"/>
      <c r="D732" s="251"/>
      <c r="E732" s="251"/>
      <c r="F732" s="266"/>
      <c r="G732" s="269"/>
      <c r="H732" s="266"/>
      <c r="I732" s="266"/>
      <c r="J732" s="266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</row>
    <row r="733" spans="1:21" ht="19.05" customHeight="1">
      <c r="A733" s="251"/>
      <c r="B733" s="251"/>
      <c r="C733" s="251"/>
      <c r="D733" s="251"/>
      <c r="E733" s="251"/>
      <c r="F733" s="266"/>
      <c r="G733" s="269"/>
      <c r="H733" s="266"/>
      <c r="I733" s="266"/>
      <c r="J733" s="266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</row>
    <row r="734" spans="1:21" ht="19.05" customHeight="1">
      <c r="A734" s="251"/>
      <c r="B734" s="251"/>
      <c r="C734" s="251"/>
      <c r="D734" s="251"/>
      <c r="E734" s="251"/>
      <c r="F734" s="266"/>
      <c r="G734" s="269"/>
      <c r="H734" s="266"/>
      <c r="I734" s="266"/>
      <c r="J734" s="266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</row>
    <row r="735" spans="1:21" ht="19.05" customHeight="1">
      <c r="A735" s="251"/>
      <c r="B735" s="251"/>
      <c r="C735" s="251"/>
      <c r="D735" s="251"/>
      <c r="E735" s="251"/>
      <c r="F735" s="266"/>
      <c r="G735" s="269"/>
      <c r="H735" s="266"/>
      <c r="I735" s="266"/>
      <c r="J735" s="266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</row>
    <row r="736" spans="1:21" ht="19.05" customHeight="1">
      <c r="A736" s="251"/>
      <c r="B736" s="251"/>
      <c r="C736" s="251"/>
      <c r="D736" s="251"/>
      <c r="E736" s="251"/>
      <c r="F736" s="266"/>
      <c r="G736" s="269"/>
      <c r="H736" s="266"/>
      <c r="I736" s="266"/>
      <c r="J736" s="266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</row>
    <row r="737" spans="1:21" ht="19.05" customHeight="1">
      <c r="A737" s="251"/>
      <c r="B737" s="251"/>
      <c r="C737" s="251"/>
      <c r="D737" s="251"/>
      <c r="E737" s="251"/>
      <c r="F737" s="266"/>
      <c r="G737" s="269"/>
      <c r="H737" s="266"/>
      <c r="I737" s="266"/>
      <c r="J737" s="266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</row>
    <row r="738" spans="1:21" ht="19.05" customHeight="1">
      <c r="A738" s="251"/>
      <c r="B738" s="251"/>
      <c r="C738" s="251"/>
      <c r="D738" s="251"/>
      <c r="E738" s="251"/>
      <c r="F738" s="266"/>
      <c r="G738" s="269"/>
      <c r="H738" s="266"/>
      <c r="I738" s="266"/>
      <c r="J738" s="266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</row>
    <row r="739" spans="1:21" ht="19.05" customHeight="1">
      <c r="A739" s="251"/>
      <c r="B739" s="251"/>
      <c r="C739" s="251"/>
      <c r="D739" s="251"/>
      <c r="E739" s="251"/>
      <c r="F739" s="266"/>
      <c r="G739" s="269"/>
      <c r="H739" s="266"/>
      <c r="I739" s="266"/>
      <c r="J739" s="266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</row>
    <row r="740" spans="1:21" ht="19.05" customHeight="1">
      <c r="A740" s="251"/>
      <c r="B740" s="251"/>
      <c r="C740" s="251"/>
      <c r="D740" s="251"/>
      <c r="E740" s="251"/>
      <c r="F740" s="266"/>
      <c r="G740" s="269"/>
      <c r="H740" s="266"/>
      <c r="I740" s="266"/>
      <c r="J740" s="266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</row>
    <row r="741" spans="1:21" ht="19.05" customHeight="1">
      <c r="A741" s="251"/>
      <c r="B741" s="251"/>
      <c r="C741" s="251"/>
      <c r="D741" s="251"/>
      <c r="E741" s="251"/>
      <c r="F741" s="266"/>
      <c r="G741" s="269"/>
      <c r="H741" s="266"/>
      <c r="I741" s="266"/>
      <c r="J741" s="266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</row>
    <row r="742" spans="1:21" ht="19.05" customHeight="1">
      <c r="A742" s="251"/>
      <c r="B742" s="251"/>
      <c r="C742" s="251"/>
      <c r="D742" s="251"/>
      <c r="E742" s="251"/>
      <c r="F742" s="266"/>
      <c r="G742" s="269"/>
      <c r="H742" s="266"/>
      <c r="I742" s="266"/>
      <c r="J742" s="266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</row>
    <row r="743" spans="1:21" ht="19.05" customHeight="1">
      <c r="A743" s="251"/>
      <c r="B743" s="251"/>
      <c r="C743" s="251"/>
      <c r="D743" s="251"/>
      <c r="E743" s="251"/>
      <c r="F743" s="266"/>
      <c r="G743" s="269"/>
      <c r="H743" s="266"/>
      <c r="I743" s="266"/>
      <c r="J743" s="266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</row>
    <row r="744" spans="1:21" ht="19.05" customHeight="1">
      <c r="A744" s="251"/>
      <c r="B744" s="251"/>
      <c r="C744" s="251"/>
      <c r="D744" s="251"/>
      <c r="E744" s="251"/>
      <c r="F744" s="266"/>
      <c r="G744" s="269"/>
      <c r="H744" s="266"/>
      <c r="I744" s="266"/>
      <c r="J744" s="266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</row>
    <row r="745" spans="1:21" ht="19.05" customHeight="1">
      <c r="A745" s="251"/>
      <c r="B745" s="251"/>
      <c r="C745" s="251"/>
      <c r="D745" s="251"/>
      <c r="E745" s="251"/>
      <c r="F745" s="266"/>
      <c r="G745" s="269"/>
      <c r="H745" s="266"/>
      <c r="I745" s="266"/>
      <c r="J745" s="266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</row>
    <row r="746" spans="1:21" ht="19.05" customHeight="1">
      <c r="A746" s="251"/>
      <c r="B746" s="251"/>
      <c r="C746" s="251"/>
      <c r="D746" s="251"/>
      <c r="E746" s="251"/>
      <c r="F746" s="266"/>
      <c r="G746" s="269"/>
      <c r="H746" s="266"/>
      <c r="I746" s="266"/>
      <c r="J746" s="266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</row>
    <row r="747" spans="1:21" ht="19.05" customHeight="1">
      <c r="A747" s="251"/>
      <c r="B747" s="251"/>
      <c r="C747" s="251"/>
      <c r="D747" s="251"/>
      <c r="E747" s="251"/>
      <c r="F747" s="266"/>
      <c r="G747" s="269"/>
      <c r="H747" s="266"/>
      <c r="I747" s="266"/>
      <c r="J747" s="266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</row>
    <row r="748" spans="1:21" ht="19.05" customHeight="1">
      <c r="A748" s="251"/>
      <c r="B748" s="251"/>
      <c r="C748" s="251"/>
      <c r="D748" s="251"/>
      <c r="E748" s="251"/>
      <c r="F748" s="266"/>
      <c r="G748" s="269"/>
      <c r="H748" s="266"/>
      <c r="I748" s="266"/>
      <c r="J748" s="266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</row>
    <row r="749" spans="1:21" ht="19.05" customHeight="1">
      <c r="A749" s="251"/>
      <c r="B749" s="251"/>
      <c r="C749" s="251"/>
      <c r="D749" s="251"/>
      <c r="E749" s="251"/>
      <c r="F749" s="266"/>
      <c r="G749" s="269"/>
      <c r="H749" s="266"/>
      <c r="I749" s="266"/>
      <c r="J749" s="266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</row>
    <row r="750" spans="1:21" ht="19.05" customHeight="1">
      <c r="A750" s="251"/>
      <c r="B750" s="251"/>
      <c r="C750" s="251"/>
      <c r="D750" s="251"/>
      <c r="E750" s="251"/>
      <c r="F750" s="266"/>
      <c r="G750" s="269"/>
      <c r="H750" s="266"/>
      <c r="I750" s="266"/>
      <c r="J750" s="266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</row>
    <row r="751" spans="1:21" ht="19.05" customHeight="1">
      <c r="A751" s="251"/>
      <c r="B751" s="251"/>
      <c r="C751" s="251"/>
      <c r="D751" s="251"/>
      <c r="E751" s="251"/>
      <c r="F751" s="266"/>
      <c r="G751" s="269"/>
      <c r="H751" s="266"/>
      <c r="I751" s="266"/>
      <c r="J751" s="266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</row>
    <row r="752" spans="1:21" ht="19.05" customHeight="1">
      <c r="A752" s="251"/>
      <c r="B752" s="251"/>
      <c r="C752" s="251"/>
      <c r="D752" s="251"/>
      <c r="E752" s="251"/>
      <c r="F752" s="266"/>
      <c r="G752" s="269"/>
      <c r="H752" s="266"/>
      <c r="I752" s="266"/>
      <c r="J752" s="266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</row>
    <row r="753" spans="1:21" ht="19.05" customHeight="1">
      <c r="A753" s="251"/>
      <c r="B753" s="251"/>
      <c r="C753" s="251"/>
      <c r="D753" s="251"/>
      <c r="E753" s="251"/>
      <c r="F753" s="266"/>
      <c r="G753" s="269"/>
      <c r="H753" s="266"/>
      <c r="I753" s="266"/>
      <c r="J753" s="266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</row>
    <row r="754" spans="1:21" ht="19.05" customHeight="1">
      <c r="A754" s="251"/>
      <c r="B754" s="251"/>
      <c r="C754" s="251"/>
      <c r="D754" s="251"/>
      <c r="E754" s="251"/>
      <c r="F754" s="266"/>
      <c r="G754" s="269"/>
      <c r="H754" s="266"/>
      <c r="I754" s="266"/>
      <c r="J754" s="266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</row>
    <row r="755" spans="1:21" ht="19.05" customHeight="1">
      <c r="A755" s="251"/>
      <c r="B755" s="251"/>
      <c r="C755" s="251"/>
      <c r="D755" s="251"/>
      <c r="E755" s="251"/>
      <c r="F755" s="266"/>
      <c r="G755" s="269"/>
      <c r="H755" s="266"/>
      <c r="I755" s="266"/>
      <c r="J755" s="266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</row>
    <row r="756" spans="1:21" ht="19.05" customHeight="1">
      <c r="A756" s="251"/>
      <c r="B756" s="251"/>
      <c r="C756" s="251"/>
      <c r="D756" s="251"/>
      <c r="E756" s="251"/>
      <c r="F756" s="266"/>
      <c r="G756" s="269"/>
      <c r="H756" s="266"/>
      <c r="I756" s="266"/>
      <c r="J756" s="266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</row>
    <row r="757" spans="1:21" ht="19.05" customHeight="1">
      <c r="A757" s="251"/>
      <c r="B757" s="251"/>
      <c r="C757" s="251"/>
      <c r="D757" s="251"/>
      <c r="E757" s="251"/>
      <c r="F757" s="266"/>
      <c r="G757" s="269"/>
      <c r="H757" s="266"/>
      <c r="I757" s="266"/>
      <c r="J757" s="266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</row>
    <row r="758" spans="1:21" ht="19.05" customHeight="1">
      <c r="A758" s="251"/>
      <c r="B758" s="251"/>
      <c r="C758" s="251"/>
      <c r="D758" s="251"/>
      <c r="E758" s="251"/>
      <c r="F758" s="266"/>
      <c r="G758" s="269"/>
      <c r="H758" s="266"/>
      <c r="I758" s="266"/>
      <c r="J758" s="266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</row>
    <row r="759" spans="1:21" ht="19.05" customHeight="1">
      <c r="A759" s="251"/>
      <c r="B759" s="251"/>
      <c r="C759" s="251"/>
      <c r="D759" s="251"/>
      <c r="E759" s="251"/>
      <c r="F759" s="266"/>
      <c r="G759" s="269"/>
      <c r="H759" s="266"/>
      <c r="I759" s="266"/>
      <c r="J759" s="266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</row>
    <row r="760" spans="1:21" ht="19.05" customHeight="1">
      <c r="A760" s="251"/>
      <c r="B760" s="251"/>
      <c r="C760" s="251"/>
      <c r="D760" s="251"/>
      <c r="E760" s="251"/>
      <c r="F760" s="266"/>
      <c r="G760" s="269"/>
      <c r="H760" s="266"/>
      <c r="I760" s="266"/>
      <c r="J760" s="266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</row>
    <row r="761" spans="1:21" ht="19.05" customHeight="1">
      <c r="A761" s="251"/>
      <c r="B761" s="251"/>
      <c r="C761" s="251"/>
      <c r="D761" s="251"/>
      <c r="E761" s="251"/>
      <c r="F761" s="266"/>
      <c r="G761" s="269"/>
      <c r="H761" s="266"/>
      <c r="I761" s="266"/>
      <c r="J761" s="266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</row>
    <row r="762" spans="1:21" ht="19.05" customHeight="1">
      <c r="A762" s="251"/>
      <c r="B762" s="251"/>
      <c r="C762" s="251"/>
      <c r="D762" s="251"/>
      <c r="E762" s="251"/>
      <c r="F762" s="266"/>
      <c r="G762" s="269"/>
      <c r="H762" s="266"/>
      <c r="I762" s="266"/>
      <c r="J762" s="266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</row>
    <row r="763" spans="1:21" ht="19.05" customHeight="1">
      <c r="A763" s="251"/>
      <c r="B763" s="251"/>
      <c r="C763" s="251"/>
      <c r="D763" s="251"/>
      <c r="E763" s="251"/>
      <c r="F763" s="266"/>
      <c r="G763" s="269"/>
      <c r="H763" s="266"/>
      <c r="I763" s="266"/>
      <c r="J763" s="266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</row>
    <row r="764" spans="1:21" ht="19.05" customHeight="1">
      <c r="A764" s="251"/>
      <c r="B764" s="251"/>
      <c r="C764" s="251"/>
      <c r="D764" s="251"/>
      <c r="E764" s="251"/>
      <c r="F764" s="266"/>
      <c r="G764" s="269"/>
      <c r="H764" s="266"/>
      <c r="I764" s="266"/>
      <c r="J764" s="266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</row>
    <row r="765" spans="1:21" ht="19.05" customHeight="1">
      <c r="A765" s="251"/>
      <c r="B765" s="251"/>
      <c r="C765" s="251"/>
      <c r="D765" s="251"/>
      <c r="E765" s="251"/>
      <c r="F765" s="266"/>
      <c r="G765" s="269"/>
      <c r="H765" s="266"/>
      <c r="I765" s="266"/>
      <c r="J765" s="266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</row>
    <row r="766" spans="1:21" ht="19.05" customHeight="1">
      <c r="A766" s="251"/>
      <c r="B766" s="251"/>
      <c r="C766" s="251"/>
      <c r="D766" s="251"/>
      <c r="E766" s="251"/>
      <c r="F766" s="266"/>
      <c r="G766" s="269"/>
      <c r="H766" s="266"/>
      <c r="I766" s="266"/>
      <c r="J766" s="266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</row>
    <row r="767" spans="1:21" ht="19.05" customHeight="1">
      <c r="A767" s="251"/>
      <c r="B767" s="251"/>
      <c r="C767" s="251"/>
      <c r="D767" s="251"/>
      <c r="E767" s="251"/>
      <c r="F767" s="266"/>
      <c r="G767" s="269"/>
      <c r="H767" s="266"/>
      <c r="I767" s="266"/>
      <c r="J767" s="266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</row>
    <row r="768" spans="1:21" ht="19.05" customHeight="1">
      <c r="A768" s="251"/>
      <c r="B768" s="251"/>
      <c r="C768" s="251"/>
      <c r="D768" s="251"/>
      <c r="E768" s="251"/>
      <c r="F768" s="266"/>
      <c r="G768" s="269"/>
      <c r="H768" s="266"/>
      <c r="I768" s="266"/>
      <c r="J768" s="266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</row>
    <row r="769" spans="1:21" ht="19.05" customHeight="1">
      <c r="A769" s="251"/>
      <c r="B769" s="251"/>
      <c r="C769" s="251"/>
      <c r="D769" s="251"/>
      <c r="E769" s="251"/>
      <c r="F769" s="266"/>
      <c r="G769" s="269"/>
      <c r="H769" s="266"/>
      <c r="I769" s="266"/>
      <c r="J769" s="266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</row>
    <row r="770" spans="1:21" ht="19.05" customHeight="1">
      <c r="A770" s="251"/>
      <c r="B770" s="251"/>
      <c r="C770" s="251"/>
      <c r="D770" s="251"/>
      <c r="E770" s="251"/>
      <c r="F770" s="266"/>
      <c r="G770" s="269"/>
      <c r="H770" s="266"/>
      <c r="I770" s="266"/>
      <c r="J770" s="266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</row>
    <row r="771" spans="1:21" ht="19.05" customHeight="1">
      <c r="A771" s="251"/>
      <c r="B771" s="251"/>
      <c r="C771" s="251"/>
      <c r="D771" s="251"/>
      <c r="E771" s="251"/>
      <c r="F771" s="266"/>
      <c r="G771" s="269"/>
      <c r="H771" s="266"/>
      <c r="I771" s="266"/>
      <c r="J771" s="266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</row>
    <row r="772" spans="1:21" ht="19.05" customHeight="1">
      <c r="A772" s="251"/>
      <c r="B772" s="251"/>
      <c r="C772" s="251"/>
      <c r="D772" s="251"/>
      <c r="E772" s="251"/>
      <c r="F772" s="266"/>
      <c r="G772" s="269"/>
      <c r="H772" s="266"/>
      <c r="I772" s="266"/>
      <c r="J772" s="266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</row>
    <row r="773" spans="1:21" ht="19.05" customHeight="1">
      <c r="A773" s="251"/>
      <c r="B773" s="251"/>
      <c r="C773" s="251"/>
      <c r="D773" s="251"/>
      <c r="E773" s="251"/>
      <c r="F773" s="266"/>
      <c r="G773" s="269"/>
      <c r="H773" s="266"/>
      <c r="I773" s="266"/>
      <c r="J773" s="266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</row>
    <row r="774" spans="1:21" ht="19.05" customHeight="1">
      <c r="A774" s="251"/>
      <c r="B774" s="251"/>
      <c r="C774" s="251"/>
      <c r="D774" s="251"/>
      <c r="E774" s="251"/>
      <c r="F774" s="266"/>
      <c r="G774" s="269"/>
      <c r="H774" s="266"/>
      <c r="I774" s="266"/>
      <c r="J774" s="266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</row>
    <row r="775" spans="1:21" ht="19.05" customHeight="1">
      <c r="A775" s="251"/>
      <c r="B775" s="251"/>
      <c r="C775" s="251"/>
      <c r="D775" s="251"/>
      <c r="E775" s="251"/>
      <c r="F775" s="266"/>
      <c r="G775" s="269"/>
      <c r="H775" s="266"/>
      <c r="I775" s="266"/>
      <c r="J775" s="266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</row>
    <row r="776" spans="1:21" ht="19.05" customHeight="1">
      <c r="A776" s="251"/>
      <c r="B776" s="251"/>
      <c r="C776" s="251"/>
      <c r="D776" s="251"/>
      <c r="E776" s="251"/>
      <c r="F776" s="266"/>
      <c r="G776" s="269"/>
      <c r="H776" s="266"/>
      <c r="I776" s="266"/>
      <c r="J776" s="266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</row>
    <row r="777" spans="1:21" ht="19.05" customHeight="1">
      <c r="A777" s="251"/>
      <c r="B777" s="251"/>
      <c r="C777" s="251"/>
      <c r="D777" s="251"/>
      <c r="E777" s="251"/>
      <c r="F777" s="266"/>
      <c r="G777" s="269"/>
      <c r="H777" s="266"/>
      <c r="I777" s="266"/>
      <c r="J777" s="266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</row>
    <row r="778" spans="1:21" ht="19.05" customHeight="1">
      <c r="A778" s="251"/>
      <c r="B778" s="251"/>
      <c r="C778" s="251"/>
      <c r="D778" s="251"/>
      <c r="E778" s="251"/>
      <c r="F778" s="266"/>
      <c r="G778" s="269"/>
      <c r="H778" s="266"/>
      <c r="I778" s="266"/>
      <c r="J778" s="266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</row>
    <row r="779" spans="1:21" ht="19.05" customHeight="1">
      <c r="A779" s="251"/>
      <c r="B779" s="251"/>
      <c r="C779" s="251"/>
      <c r="D779" s="251"/>
      <c r="E779" s="251"/>
      <c r="F779" s="266"/>
      <c r="G779" s="269"/>
      <c r="H779" s="266"/>
      <c r="I779" s="266"/>
      <c r="J779" s="266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</row>
    <row r="780" spans="1:21" ht="19.05" customHeight="1">
      <c r="A780" s="251"/>
      <c r="B780" s="251"/>
      <c r="C780" s="251"/>
      <c r="D780" s="251"/>
      <c r="E780" s="251"/>
      <c r="F780" s="266"/>
      <c r="G780" s="269"/>
      <c r="H780" s="266"/>
      <c r="I780" s="266"/>
      <c r="J780" s="266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</row>
    <row r="781" spans="1:21" ht="19.05" customHeight="1">
      <c r="A781" s="251"/>
      <c r="B781" s="251"/>
      <c r="C781" s="251"/>
      <c r="D781" s="251"/>
      <c r="E781" s="251"/>
      <c r="F781" s="266"/>
      <c r="G781" s="269"/>
      <c r="H781" s="266"/>
      <c r="I781" s="266"/>
      <c r="J781" s="266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</row>
    <row r="782" spans="1:21" ht="19.05" customHeight="1">
      <c r="A782" s="251"/>
      <c r="B782" s="251"/>
      <c r="C782" s="251"/>
      <c r="D782" s="251"/>
      <c r="E782" s="251"/>
      <c r="F782" s="266"/>
      <c r="G782" s="269"/>
      <c r="H782" s="266"/>
      <c r="I782" s="266"/>
      <c r="J782" s="266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</row>
    <row r="783" spans="1:21" ht="19.05" customHeight="1">
      <c r="A783" s="251"/>
      <c r="B783" s="251"/>
      <c r="C783" s="251"/>
      <c r="D783" s="251"/>
      <c r="E783" s="251"/>
      <c r="F783" s="266"/>
      <c r="G783" s="269"/>
      <c r="H783" s="266"/>
      <c r="I783" s="266"/>
      <c r="J783" s="266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</row>
    <row r="784" spans="1:21" ht="19.05" customHeight="1">
      <c r="A784" s="251"/>
      <c r="B784" s="251"/>
      <c r="C784" s="251"/>
      <c r="D784" s="251"/>
      <c r="E784" s="251"/>
      <c r="F784" s="266"/>
      <c r="G784" s="269"/>
      <c r="H784" s="266"/>
      <c r="I784" s="266"/>
      <c r="J784" s="266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</row>
    <row r="785" spans="1:21" ht="19.05" customHeight="1">
      <c r="A785" s="251"/>
      <c r="B785" s="251"/>
      <c r="C785" s="251"/>
      <c r="D785" s="251"/>
      <c r="E785" s="251"/>
      <c r="F785" s="266"/>
      <c r="G785" s="269"/>
      <c r="H785" s="266"/>
      <c r="I785" s="266"/>
      <c r="J785" s="266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</row>
    <row r="786" spans="1:21" ht="19.05" customHeight="1">
      <c r="A786" s="251"/>
      <c r="B786" s="251"/>
      <c r="C786" s="251"/>
      <c r="D786" s="251"/>
      <c r="E786" s="251"/>
      <c r="F786" s="266"/>
      <c r="G786" s="269"/>
      <c r="H786" s="266"/>
      <c r="I786" s="266"/>
      <c r="J786" s="266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</row>
    <row r="787" spans="1:21" ht="19.05" customHeight="1">
      <c r="A787" s="251"/>
      <c r="B787" s="251"/>
      <c r="C787" s="251"/>
      <c r="D787" s="251"/>
      <c r="E787" s="251"/>
      <c r="F787" s="266"/>
      <c r="G787" s="269"/>
      <c r="H787" s="266"/>
      <c r="I787" s="266"/>
      <c r="J787" s="266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</row>
    <row r="788" spans="1:21" ht="19.05" customHeight="1">
      <c r="A788" s="251"/>
      <c r="B788" s="251"/>
      <c r="C788" s="251"/>
      <c r="D788" s="251"/>
      <c r="E788" s="251"/>
      <c r="F788" s="266"/>
      <c r="G788" s="269"/>
      <c r="H788" s="266"/>
      <c r="I788" s="266"/>
      <c r="J788" s="266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</row>
    <row r="789" spans="1:21" ht="19.05" customHeight="1">
      <c r="A789" s="251"/>
      <c r="B789" s="251"/>
      <c r="C789" s="251"/>
      <c r="D789" s="251"/>
      <c r="E789" s="251"/>
      <c r="F789" s="266"/>
      <c r="G789" s="269"/>
      <c r="H789" s="266"/>
      <c r="I789" s="266"/>
      <c r="J789" s="266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</row>
    <row r="790" spans="1:21" ht="19.05" customHeight="1">
      <c r="A790" s="251"/>
      <c r="B790" s="251"/>
      <c r="C790" s="251"/>
      <c r="D790" s="251"/>
      <c r="E790" s="251"/>
      <c r="F790" s="266"/>
      <c r="G790" s="269"/>
      <c r="H790" s="266"/>
      <c r="I790" s="266"/>
      <c r="J790" s="266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</row>
    <row r="791" spans="1:21" ht="19.05" customHeight="1">
      <c r="A791" s="251"/>
      <c r="B791" s="251"/>
      <c r="C791" s="251"/>
      <c r="D791" s="251"/>
      <c r="E791" s="251"/>
      <c r="F791" s="266"/>
      <c r="G791" s="269"/>
      <c r="H791" s="266"/>
      <c r="I791" s="266"/>
      <c r="J791" s="266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</row>
    <row r="792" spans="1:21" ht="19.05" customHeight="1">
      <c r="A792" s="251"/>
      <c r="B792" s="251"/>
      <c r="C792" s="251"/>
      <c r="D792" s="251"/>
      <c r="E792" s="251"/>
      <c r="F792" s="266"/>
      <c r="G792" s="269"/>
      <c r="H792" s="266"/>
      <c r="I792" s="266"/>
      <c r="J792" s="266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</row>
    <row r="793" spans="1:21" ht="19.05" customHeight="1">
      <c r="A793" s="251"/>
      <c r="B793" s="251"/>
      <c r="C793" s="251"/>
      <c r="D793" s="251"/>
      <c r="E793" s="251"/>
      <c r="F793" s="266"/>
      <c r="G793" s="269"/>
      <c r="H793" s="266"/>
      <c r="I793" s="266"/>
      <c r="J793" s="266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</row>
    <row r="794" spans="1:21" ht="19.05" customHeight="1">
      <c r="A794" s="251"/>
      <c r="B794" s="251"/>
      <c r="C794" s="251"/>
      <c r="D794" s="251"/>
      <c r="E794" s="251"/>
      <c r="F794" s="266"/>
      <c r="G794" s="269"/>
      <c r="H794" s="266"/>
      <c r="I794" s="266"/>
      <c r="J794" s="266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</row>
    <row r="795" spans="1:21" ht="19.05" customHeight="1">
      <c r="A795" s="251"/>
      <c r="B795" s="251"/>
      <c r="C795" s="251"/>
      <c r="D795" s="251"/>
      <c r="E795" s="251"/>
      <c r="F795" s="266"/>
      <c r="G795" s="269"/>
      <c r="H795" s="266"/>
      <c r="I795" s="266"/>
      <c r="J795" s="266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</row>
    <row r="796" spans="1:21" ht="19.05" customHeight="1">
      <c r="A796" s="251"/>
      <c r="B796" s="251"/>
      <c r="C796" s="251"/>
      <c r="D796" s="251"/>
      <c r="E796" s="251"/>
      <c r="F796" s="266"/>
      <c r="G796" s="269"/>
      <c r="H796" s="266"/>
      <c r="I796" s="266"/>
      <c r="J796" s="266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</row>
    <row r="797" spans="1:21" ht="19.05" customHeight="1">
      <c r="A797" s="251"/>
      <c r="B797" s="251"/>
      <c r="C797" s="251"/>
      <c r="D797" s="251"/>
      <c r="E797" s="251"/>
      <c r="F797" s="266"/>
      <c r="G797" s="269"/>
      <c r="H797" s="266"/>
      <c r="I797" s="266"/>
      <c r="J797" s="266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</row>
    <row r="798" spans="1:21" ht="19.05" customHeight="1">
      <c r="A798" s="251"/>
      <c r="B798" s="251"/>
      <c r="C798" s="251"/>
      <c r="D798" s="251"/>
      <c r="E798" s="251"/>
      <c r="F798" s="266"/>
      <c r="G798" s="269"/>
      <c r="H798" s="266"/>
      <c r="I798" s="266"/>
      <c r="J798" s="266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</row>
    <row r="799" spans="1:21" ht="19.05" customHeight="1">
      <c r="A799" s="251"/>
      <c r="B799" s="251"/>
      <c r="C799" s="251"/>
      <c r="D799" s="251"/>
      <c r="E799" s="251"/>
      <c r="F799" s="266"/>
      <c r="G799" s="269"/>
      <c r="H799" s="266"/>
      <c r="I799" s="266"/>
      <c r="J799" s="266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</row>
    <row r="800" spans="1:21" ht="19.05" customHeight="1">
      <c r="A800" s="251"/>
      <c r="B800" s="251"/>
      <c r="C800" s="251"/>
      <c r="D800" s="251"/>
      <c r="E800" s="251"/>
      <c r="F800" s="266"/>
      <c r="G800" s="269"/>
      <c r="H800" s="266"/>
      <c r="I800" s="266"/>
      <c r="J800" s="266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</row>
    <row r="801" spans="1:21" ht="19.05" customHeight="1">
      <c r="A801" s="251"/>
      <c r="B801" s="251"/>
      <c r="C801" s="251"/>
      <c r="D801" s="251"/>
      <c r="E801" s="251"/>
      <c r="F801" s="266"/>
      <c r="G801" s="269"/>
      <c r="H801" s="266"/>
      <c r="I801" s="266"/>
      <c r="J801" s="266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</row>
    <row r="802" spans="1:21" ht="19.05" customHeight="1">
      <c r="A802" s="251"/>
      <c r="B802" s="251"/>
      <c r="C802" s="251"/>
      <c r="D802" s="251"/>
      <c r="E802" s="251"/>
      <c r="F802" s="266"/>
      <c r="G802" s="269"/>
      <c r="H802" s="266"/>
      <c r="I802" s="266"/>
      <c r="J802" s="266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</row>
    <row r="803" spans="1:21" ht="19.05" customHeight="1">
      <c r="A803" s="251"/>
      <c r="B803" s="251"/>
      <c r="C803" s="251"/>
      <c r="D803" s="251"/>
      <c r="E803" s="251"/>
      <c r="F803" s="266"/>
      <c r="G803" s="269"/>
      <c r="H803" s="266"/>
      <c r="I803" s="266"/>
      <c r="J803" s="266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</row>
    <row r="804" spans="1:21" ht="19.05" customHeight="1">
      <c r="A804" s="251"/>
      <c r="B804" s="251"/>
      <c r="C804" s="251"/>
      <c r="D804" s="251"/>
      <c r="E804" s="251"/>
      <c r="F804" s="266"/>
      <c r="G804" s="269"/>
      <c r="H804" s="266"/>
      <c r="I804" s="266"/>
      <c r="J804" s="266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</row>
    <row r="805" spans="1:21" ht="19.05" customHeight="1">
      <c r="A805" s="251"/>
      <c r="B805" s="251"/>
      <c r="C805" s="251"/>
      <c r="D805" s="251"/>
      <c r="E805" s="251"/>
      <c r="F805" s="266"/>
      <c r="G805" s="269"/>
      <c r="H805" s="266"/>
      <c r="I805" s="266"/>
      <c r="J805" s="266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</row>
    <row r="806" spans="1:21" ht="19.05" customHeight="1">
      <c r="A806" s="251"/>
      <c r="B806" s="251"/>
      <c r="C806" s="251"/>
      <c r="D806" s="251"/>
      <c r="E806" s="251"/>
      <c r="F806" s="266"/>
      <c r="G806" s="269"/>
      <c r="H806" s="266"/>
      <c r="I806" s="266"/>
      <c r="J806" s="266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</row>
    <row r="807" spans="1:21" ht="19.05" customHeight="1">
      <c r="A807" s="251"/>
      <c r="B807" s="251"/>
      <c r="C807" s="251"/>
      <c r="D807" s="251"/>
      <c r="E807" s="251"/>
      <c r="F807" s="266"/>
      <c r="G807" s="269"/>
      <c r="H807" s="266"/>
      <c r="I807" s="266"/>
      <c r="J807" s="266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</row>
    <row r="808" spans="1:21" ht="19.05" customHeight="1">
      <c r="A808" s="251"/>
      <c r="B808" s="251"/>
      <c r="C808" s="251"/>
      <c r="D808" s="251"/>
      <c r="E808" s="251"/>
      <c r="F808" s="266"/>
      <c r="G808" s="269"/>
      <c r="H808" s="266"/>
      <c r="I808" s="266"/>
      <c r="J808" s="266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</row>
    <row r="809" spans="1:21" ht="19.05" customHeight="1">
      <c r="A809" s="251"/>
      <c r="B809" s="251"/>
      <c r="C809" s="251"/>
      <c r="D809" s="251"/>
      <c r="E809" s="251"/>
      <c r="F809" s="266"/>
      <c r="G809" s="269"/>
      <c r="H809" s="266"/>
      <c r="I809" s="266"/>
      <c r="J809" s="266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</row>
    <row r="810" spans="1:21" ht="19.05" customHeight="1">
      <c r="A810" s="251"/>
      <c r="B810" s="251"/>
      <c r="C810" s="251"/>
      <c r="D810" s="251"/>
      <c r="E810" s="251"/>
      <c r="F810" s="266"/>
      <c r="G810" s="269"/>
      <c r="H810" s="266"/>
      <c r="I810" s="266"/>
      <c r="J810" s="266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</row>
    <row r="811" spans="1:21" ht="19.05" customHeight="1">
      <c r="A811" s="251"/>
      <c r="B811" s="251"/>
      <c r="C811" s="251"/>
      <c r="D811" s="251"/>
      <c r="E811" s="251"/>
      <c r="F811" s="266"/>
      <c r="G811" s="269"/>
      <c r="H811" s="266"/>
      <c r="I811" s="266"/>
      <c r="J811" s="266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</row>
    <row r="812" spans="1:21" ht="19.05" customHeight="1">
      <c r="A812" s="251"/>
      <c r="B812" s="251"/>
      <c r="C812" s="251"/>
      <c r="D812" s="251"/>
      <c r="E812" s="251"/>
      <c r="F812" s="266"/>
      <c r="G812" s="269"/>
      <c r="H812" s="266"/>
      <c r="I812" s="266"/>
      <c r="J812" s="266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</row>
    <row r="813" spans="1:21" ht="19.05" customHeight="1">
      <c r="A813" s="251"/>
      <c r="B813" s="251"/>
      <c r="C813" s="251"/>
      <c r="D813" s="251"/>
      <c r="E813" s="251"/>
      <c r="F813" s="266"/>
      <c r="G813" s="269"/>
      <c r="H813" s="266"/>
      <c r="I813" s="266"/>
      <c r="J813" s="266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</row>
    <row r="814" spans="1:21" ht="19.05" customHeight="1">
      <c r="A814" s="251"/>
      <c r="B814" s="251"/>
      <c r="C814" s="251"/>
      <c r="D814" s="251"/>
      <c r="E814" s="251"/>
      <c r="F814" s="266"/>
      <c r="G814" s="269"/>
      <c r="H814" s="266"/>
      <c r="I814" s="266"/>
      <c r="J814" s="266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</row>
    <row r="815" spans="1:21" ht="19.05" customHeight="1">
      <c r="A815" s="251"/>
      <c r="B815" s="251"/>
      <c r="C815" s="251"/>
      <c r="D815" s="251"/>
      <c r="E815" s="251"/>
      <c r="F815" s="266"/>
      <c r="G815" s="269"/>
      <c r="H815" s="266"/>
      <c r="I815" s="266"/>
      <c r="J815" s="266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</row>
    <row r="816" spans="1:21" ht="19.05" customHeight="1">
      <c r="A816" s="251"/>
      <c r="B816" s="251"/>
      <c r="C816" s="251"/>
      <c r="D816" s="251"/>
      <c r="E816" s="251"/>
      <c r="F816" s="266"/>
      <c r="G816" s="269"/>
      <c r="H816" s="266"/>
      <c r="I816" s="266"/>
      <c r="J816" s="266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</row>
    <row r="817" spans="1:21" ht="19.05" customHeight="1">
      <c r="A817" s="251"/>
      <c r="B817" s="251"/>
      <c r="C817" s="251"/>
      <c r="D817" s="251"/>
      <c r="E817" s="251"/>
      <c r="F817" s="266"/>
      <c r="G817" s="269"/>
      <c r="H817" s="266"/>
      <c r="I817" s="266"/>
      <c r="J817" s="266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</row>
    <row r="818" spans="1:21" ht="19.05" customHeight="1">
      <c r="A818" s="251"/>
      <c r="B818" s="251"/>
      <c r="C818" s="251"/>
      <c r="D818" s="251"/>
      <c r="E818" s="251"/>
      <c r="F818" s="266"/>
      <c r="G818" s="269"/>
      <c r="H818" s="266"/>
      <c r="I818" s="266"/>
      <c r="J818" s="266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</row>
    <row r="819" spans="1:21" ht="19.05" customHeight="1">
      <c r="A819" s="251"/>
      <c r="B819" s="251"/>
      <c r="C819" s="251"/>
      <c r="D819" s="251"/>
      <c r="E819" s="251"/>
      <c r="F819" s="266"/>
      <c r="G819" s="269"/>
      <c r="H819" s="266"/>
      <c r="I819" s="266"/>
      <c r="J819" s="266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</row>
    <row r="820" spans="1:21" ht="19.05" customHeight="1">
      <c r="A820" s="251"/>
      <c r="B820" s="251"/>
      <c r="C820" s="251"/>
      <c r="D820" s="251"/>
      <c r="E820" s="251"/>
      <c r="F820" s="266"/>
      <c r="G820" s="269"/>
      <c r="H820" s="266"/>
      <c r="I820" s="266"/>
      <c r="J820" s="266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</row>
    <row r="821" spans="1:21" ht="19.05" customHeight="1">
      <c r="A821" s="251"/>
      <c r="B821" s="251"/>
      <c r="C821" s="251"/>
      <c r="D821" s="251"/>
      <c r="E821" s="251"/>
      <c r="F821" s="266"/>
      <c r="G821" s="269"/>
      <c r="H821" s="266"/>
      <c r="I821" s="266"/>
      <c r="J821" s="266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</row>
    <row r="822" spans="1:21" ht="19.05" customHeight="1">
      <c r="A822" s="251"/>
      <c r="B822" s="251"/>
      <c r="C822" s="251"/>
      <c r="D822" s="251"/>
      <c r="E822" s="251"/>
      <c r="F822" s="266"/>
      <c r="G822" s="269"/>
      <c r="H822" s="266"/>
      <c r="I822" s="266"/>
      <c r="J822" s="266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</row>
    <row r="823" spans="1:21" ht="19.05" customHeight="1">
      <c r="A823" s="251"/>
      <c r="B823" s="251"/>
      <c r="C823" s="251"/>
      <c r="D823" s="251"/>
      <c r="E823" s="251"/>
      <c r="F823" s="266"/>
      <c r="G823" s="269"/>
      <c r="H823" s="266"/>
      <c r="I823" s="266"/>
      <c r="J823" s="266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</row>
    <row r="824" spans="1:21" ht="19.05" customHeight="1">
      <c r="A824" s="251"/>
      <c r="B824" s="251"/>
      <c r="C824" s="251"/>
      <c r="D824" s="251"/>
      <c r="E824" s="251"/>
      <c r="F824" s="266"/>
      <c r="G824" s="269"/>
      <c r="H824" s="266"/>
      <c r="I824" s="266"/>
      <c r="J824" s="266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</row>
    <row r="825" spans="1:21" ht="19.05" customHeight="1">
      <c r="A825" s="251"/>
      <c r="B825" s="251"/>
      <c r="C825" s="251"/>
      <c r="D825" s="251"/>
      <c r="E825" s="251"/>
      <c r="F825" s="266"/>
      <c r="G825" s="269"/>
      <c r="H825" s="266"/>
      <c r="I825" s="266"/>
      <c r="J825" s="266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</row>
    <row r="826" spans="1:21" ht="19.05" customHeight="1">
      <c r="A826" s="251"/>
      <c r="B826" s="251"/>
      <c r="C826" s="251"/>
      <c r="D826" s="251"/>
      <c r="E826" s="251"/>
      <c r="F826" s="266"/>
      <c r="G826" s="269"/>
      <c r="H826" s="266"/>
      <c r="I826" s="266"/>
      <c r="J826" s="266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</row>
    <row r="827" spans="1:21" ht="19.05" customHeight="1">
      <c r="A827" s="251"/>
      <c r="B827" s="251"/>
      <c r="C827" s="251"/>
      <c r="D827" s="251"/>
      <c r="E827" s="251"/>
      <c r="F827" s="266"/>
      <c r="G827" s="269"/>
      <c r="H827" s="266"/>
      <c r="I827" s="266"/>
      <c r="J827" s="266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</row>
    <row r="828" spans="1:21" ht="19.05" customHeight="1">
      <c r="A828" s="251"/>
      <c r="B828" s="251"/>
      <c r="C828" s="251"/>
      <c r="D828" s="251"/>
      <c r="E828" s="251"/>
      <c r="F828" s="266"/>
      <c r="G828" s="269"/>
      <c r="H828" s="266"/>
      <c r="I828" s="266"/>
      <c r="J828" s="266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</row>
    <row r="829" spans="1:21" ht="19.05" customHeight="1">
      <c r="A829" s="251"/>
      <c r="B829" s="251"/>
      <c r="C829" s="251"/>
      <c r="D829" s="251"/>
      <c r="E829" s="251"/>
      <c r="F829" s="266"/>
      <c r="G829" s="269"/>
      <c r="H829" s="266"/>
      <c r="I829" s="266"/>
      <c r="J829" s="266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</row>
  </sheetData>
  <mergeCells count="27">
    <mergeCell ref="C31:K31"/>
    <mergeCell ref="C32:K32"/>
    <mergeCell ref="C33:K33"/>
    <mergeCell ref="B22:C22"/>
    <mergeCell ref="B23:C23"/>
    <mergeCell ref="B26:J26"/>
    <mergeCell ref="C28:K28"/>
    <mergeCell ref="C29:K29"/>
    <mergeCell ref="C30:K30"/>
    <mergeCell ref="B21:C21"/>
    <mergeCell ref="B8:C8"/>
    <mergeCell ref="B9:C9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workbookViewId="0">
      <selection activeCell="A2" sqref="A2"/>
    </sheetView>
  </sheetViews>
  <sheetFormatPr defaultRowHeight="14.4"/>
  <cols>
    <col min="1" max="1" width="11.44140625" customWidth="1"/>
    <col min="2" max="2" width="11.77734375" bestFit="1" customWidth="1"/>
    <col min="3" max="3" width="21.77734375" bestFit="1" customWidth="1"/>
    <col min="4" max="4" width="14.44140625" bestFit="1" customWidth="1"/>
    <col min="5" max="5" width="14.44140625" customWidth="1"/>
    <col min="6" max="6" width="7.21875" bestFit="1" customWidth="1"/>
    <col min="7" max="7" width="13.21875" bestFit="1" customWidth="1"/>
  </cols>
  <sheetData>
    <row r="1" spans="1:7" s="133" customFormat="1" ht="36">
      <c r="A1" s="134" t="s">
        <v>172</v>
      </c>
      <c r="B1" s="132" t="s">
        <v>176</v>
      </c>
      <c r="C1" s="132" t="s">
        <v>173</v>
      </c>
      <c r="D1" s="132" t="s">
        <v>196</v>
      </c>
      <c r="E1" s="132" t="s">
        <v>195</v>
      </c>
      <c r="F1" s="132" t="s">
        <v>174</v>
      </c>
      <c r="G1" s="132" t="s">
        <v>175</v>
      </c>
    </row>
    <row r="2" spans="1:7" s="194" customFormat="1" ht="34.5" customHeight="1">
      <c r="A2" s="193"/>
      <c r="B2" s="193"/>
      <c r="C2" s="193"/>
      <c r="D2" s="193"/>
      <c r="E2" s="193"/>
      <c r="F2" s="193"/>
      <c r="G2" s="193"/>
    </row>
    <row r="3" spans="1:7" s="194" customFormat="1" ht="34.5" customHeight="1">
      <c r="A3" s="193"/>
      <c r="B3" s="193"/>
      <c r="C3" s="193"/>
      <c r="D3" s="193"/>
      <c r="E3" s="193"/>
      <c r="F3" s="193"/>
      <c r="G3" s="193"/>
    </row>
    <row r="4" spans="1:7" s="194" customFormat="1" ht="34.5" customHeight="1">
      <c r="A4" s="193"/>
      <c r="B4" s="193"/>
      <c r="C4" s="193"/>
      <c r="D4" s="193"/>
      <c r="E4" s="193"/>
      <c r="F4" s="193"/>
      <c r="G4" s="193"/>
    </row>
    <row r="5" spans="1:7" s="194" customFormat="1" ht="34.5" customHeight="1">
      <c r="A5" s="193"/>
      <c r="B5" s="193"/>
      <c r="C5" s="193"/>
      <c r="D5" s="193"/>
      <c r="E5" s="193"/>
      <c r="F5" s="193"/>
      <c r="G5" s="193"/>
    </row>
    <row r="6" spans="1:7" s="194" customFormat="1" ht="34.5" customHeight="1">
      <c r="A6" s="193"/>
      <c r="B6" s="193"/>
      <c r="C6" s="193"/>
      <c r="D6" s="193"/>
      <c r="E6" s="193"/>
      <c r="F6" s="193"/>
      <c r="G6" s="193"/>
    </row>
    <row r="7" spans="1:7" s="194" customFormat="1" ht="34.5" customHeight="1">
      <c r="A7" s="193"/>
      <c r="B7" s="193"/>
      <c r="C7" s="193"/>
      <c r="D7" s="193"/>
      <c r="E7" s="193"/>
      <c r="F7" s="193"/>
      <c r="G7" s="193"/>
    </row>
    <row r="8" spans="1:7" s="194" customFormat="1" ht="34.5" customHeight="1">
      <c r="A8" s="193"/>
      <c r="B8" s="193"/>
      <c r="C8" s="193"/>
      <c r="D8" s="193"/>
      <c r="E8" s="193"/>
      <c r="F8" s="193"/>
      <c r="G8" s="193"/>
    </row>
    <row r="9" spans="1:7" s="194" customFormat="1" ht="34.5" customHeight="1">
      <c r="A9" s="193"/>
      <c r="B9" s="193"/>
      <c r="C9" s="193"/>
      <c r="D9" s="193"/>
      <c r="E9" s="193"/>
      <c r="F9" s="193"/>
      <c r="G9" s="193"/>
    </row>
    <row r="10" spans="1:7" s="194" customFormat="1" ht="34.5" customHeight="1">
      <c r="A10" s="193"/>
      <c r="B10" s="193"/>
      <c r="C10" s="193"/>
      <c r="D10" s="193"/>
      <c r="E10" s="193"/>
      <c r="F10" s="193"/>
      <c r="G10" s="193"/>
    </row>
    <row r="11" spans="1:7" s="194" customFormat="1" ht="34.5" customHeight="1">
      <c r="A11" s="193"/>
      <c r="B11" s="193"/>
      <c r="C11" s="193"/>
      <c r="D11" s="193"/>
      <c r="E11" s="193"/>
      <c r="F11" s="193"/>
      <c r="G11" s="193"/>
    </row>
    <row r="12" spans="1:7" s="194" customFormat="1" ht="34.5" customHeight="1">
      <c r="A12" s="193"/>
      <c r="B12" s="193"/>
      <c r="C12" s="193"/>
      <c r="D12" s="193"/>
      <c r="E12" s="193"/>
      <c r="F12" s="193"/>
      <c r="G12" s="193"/>
    </row>
    <row r="13" spans="1:7" s="194" customFormat="1" ht="34.5" customHeight="1">
      <c r="A13" s="193"/>
      <c r="B13" s="193"/>
      <c r="C13" s="193"/>
      <c r="D13" s="193"/>
      <c r="E13" s="193"/>
      <c r="F13" s="193"/>
      <c r="G13" s="193"/>
    </row>
    <row r="14" spans="1:7" s="194" customFormat="1" ht="34.5" customHeight="1">
      <c r="A14" s="193"/>
      <c r="B14" s="193"/>
      <c r="C14" s="193"/>
      <c r="D14" s="193"/>
      <c r="E14" s="193"/>
      <c r="F14" s="193"/>
      <c r="G14" s="193"/>
    </row>
    <row r="15" spans="1:7" s="194" customFormat="1" ht="34.5" customHeight="1">
      <c r="A15" s="193"/>
      <c r="B15" s="193"/>
      <c r="C15" s="193"/>
      <c r="D15" s="193"/>
      <c r="E15" s="193"/>
      <c r="F15" s="193"/>
      <c r="G15" s="193"/>
    </row>
    <row r="16" spans="1:7" s="194" customFormat="1" ht="34.5" customHeight="1">
      <c r="A16" s="193"/>
      <c r="B16" s="193"/>
      <c r="C16" s="193"/>
      <c r="D16" s="193"/>
      <c r="E16" s="193"/>
      <c r="F16" s="193"/>
      <c r="G16" s="193"/>
    </row>
    <row r="17" spans="1:7" s="194" customFormat="1" ht="34.5" customHeight="1">
      <c r="A17" s="193"/>
      <c r="B17" s="193"/>
      <c r="C17" s="193"/>
      <c r="D17" s="193"/>
      <c r="E17" s="193"/>
      <c r="F17" s="193"/>
      <c r="G17" s="193"/>
    </row>
    <row r="18" spans="1:7" s="194" customFormat="1" ht="34.5" customHeight="1">
      <c r="A18" s="193"/>
      <c r="B18" s="193"/>
      <c r="C18" s="193"/>
      <c r="D18" s="193"/>
      <c r="E18" s="193"/>
      <c r="F18" s="193"/>
      <c r="G18" s="193"/>
    </row>
    <row r="19" spans="1:7" s="194" customFormat="1" ht="34.5" customHeight="1">
      <c r="A19" s="193"/>
      <c r="B19" s="193"/>
      <c r="C19" s="193"/>
      <c r="D19" s="193"/>
      <c r="E19" s="193"/>
      <c r="F19" s="193"/>
      <c r="G19" s="193"/>
    </row>
    <row r="20" spans="1:7" s="194" customFormat="1" ht="34.5" customHeight="1">
      <c r="A20" s="193"/>
      <c r="B20" s="193"/>
      <c r="C20" s="193"/>
      <c r="D20" s="193"/>
      <c r="E20" s="193"/>
      <c r="F20" s="193"/>
      <c r="G20" s="193"/>
    </row>
    <row r="21" spans="1:7" s="194" customFormat="1" ht="34.5" customHeight="1">
      <c r="A21" s="193"/>
      <c r="B21" s="193"/>
      <c r="C21" s="193"/>
      <c r="D21" s="193"/>
      <c r="E21" s="193"/>
      <c r="F21" s="193"/>
      <c r="G21" s="193"/>
    </row>
  </sheetData>
  <sortState xmlns:xlrd2="http://schemas.microsoft.com/office/spreadsheetml/2017/richdata2" ref="A2:G50">
    <sortCondition ref="D2:D50"/>
  </sortState>
  <phoneticPr fontId="90" type="noConversion"/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5CFC-58D5-4673-9B9D-A60C611CDB2F}">
  <sheetPr>
    <pageSetUpPr fitToPage="1"/>
  </sheetPr>
  <dimension ref="A1:H66"/>
  <sheetViews>
    <sheetView view="pageBreakPreview" topLeftCell="A14" zoomScaleNormal="100" zoomScaleSheetLayoutView="100" zoomScalePageLayoutView="70" workbookViewId="0">
      <selection activeCell="H14" sqref="H14"/>
    </sheetView>
  </sheetViews>
  <sheetFormatPr defaultColWidth="9.77734375" defaultRowHeight="18.600000000000001"/>
  <cols>
    <col min="1" max="1" width="5.44140625" style="161" bestFit="1" customWidth="1"/>
    <col min="2" max="2" width="17.77734375" style="161" customWidth="1"/>
    <col min="3" max="3" width="10.5546875" style="161" customWidth="1"/>
    <col min="4" max="4" width="20" style="161" customWidth="1"/>
    <col min="5" max="5" width="2.21875" style="161" customWidth="1"/>
    <col min="6" max="6" width="15.77734375" style="161" customWidth="1"/>
    <col min="7" max="7" width="19.21875" style="161" customWidth="1"/>
    <col min="8" max="8" width="45.5546875" style="161" customWidth="1"/>
    <col min="9" max="254" width="9.77734375" style="161"/>
    <col min="255" max="255" width="3.77734375" style="161" customWidth="1"/>
    <col min="256" max="257" width="9.5546875" style="161" customWidth="1"/>
    <col min="258" max="259" width="14.77734375" style="161" customWidth="1"/>
    <col min="260" max="260" width="0" style="161" hidden="1" customWidth="1"/>
    <col min="261" max="267" width="9.5546875" style="161" customWidth="1"/>
    <col min="268" max="510" width="9.77734375" style="161"/>
    <col min="511" max="511" width="3.77734375" style="161" customWidth="1"/>
    <col min="512" max="513" width="9.5546875" style="161" customWidth="1"/>
    <col min="514" max="515" width="14.77734375" style="161" customWidth="1"/>
    <col min="516" max="516" width="0" style="161" hidden="1" customWidth="1"/>
    <col min="517" max="523" width="9.5546875" style="161" customWidth="1"/>
    <col min="524" max="766" width="9.77734375" style="161"/>
    <col min="767" max="767" width="3.77734375" style="161" customWidth="1"/>
    <col min="768" max="769" width="9.5546875" style="161" customWidth="1"/>
    <col min="770" max="771" width="14.77734375" style="161" customWidth="1"/>
    <col min="772" max="772" width="0" style="161" hidden="1" customWidth="1"/>
    <col min="773" max="779" width="9.5546875" style="161" customWidth="1"/>
    <col min="780" max="1022" width="9.77734375" style="161"/>
    <col min="1023" max="1023" width="3.77734375" style="161" customWidth="1"/>
    <col min="1024" max="1025" width="9.5546875" style="161" customWidth="1"/>
    <col min="1026" max="1027" width="14.77734375" style="161" customWidth="1"/>
    <col min="1028" max="1028" width="0" style="161" hidden="1" customWidth="1"/>
    <col min="1029" max="1035" width="9.5546875" style="161" customWidth="1"/>
    <col min="1036" max="1278" width="9.77734375" style="161"/>
    <col min="1279" max="1279" width="3.77734375" style="161" customWidth="1"/>
    <col min="1280" max="1281" width="9.5546875" style="161" customWidth="1"/>
    <col min="1282" max="1283" width="14.77734375" style="161" customWidth="1"/>
    <col min="1284" max="1284" width="0" style="161" hidden="1" customWidth="1"/>
    <col min="1285" max="1291" width="9.5546875" style="161" customWidth="1"/>
    <col min="1292" max="1534" width="9.77734375" style="161"/>
    <col min="1535" max="1535" width="3.77734375" style="161" customWidth="1"/>
    <col min="1536" max="1537" width="9.5546875" style="161" customWidth="1"/>
    <col min="1538" max="1539" width="14.77734375" style="161" customWidth="1"/>
    <col min="1540" max="1540" width="0" style="161" hidden="1" customWidth="1"/>
    <col min="1541" max="1547" width="9.5546875" style="161" customWidth="1"/>
    <col min="1548" max="1790" width="9.77734375" style="161"/>
    <col min="1791" max="1791" width="3.77734375" style="161" customWidth="1"/>
    <col min="1792" max="1793" width="9.5546875" style="161" customWidth="1"/>
    <col min="1794" max="1795" width="14.77734375" style="161" customWidth="1"/>
    <col min="1796" max="1796" width="0" style="161" hidden="1" customWidth="1"/>
    <col min="1797" max="1803" width="9.5546875" style="161" customWidth="1"/>
    <col min="1804" max="2046" width="9.77734375" style="161"/>
    <col min="2047" max="2047" width="3.77734375" style="161" customWidth="1"/>
    <col min="2048" max="2049" width="9.5546875" style="161" customWidth="1"/>
    <col min="2050" max="2051" width="14.77734375" style="161" customWidth="1"/>
    <col min="2052" max="2052" width="0" style="161" hidden="1" customWidth="1"/>
    <col min="2053" max="2059" width="9.5546875" style="161" customWidth="1"/>
    <col min="2060" max="2302" width="9.77734375" style="161"/>
    <col min="2303" max="2303" width="3.77734375" style="161" customWidth="1"/>
    <col min="2304" max="2305" width="9.5546875" style="161" customWidth="1"/>
    <col min="2306" max="2307" width="14.77734375" style="161" customWidth="1"/>
    <col min="2308" max="2308" width="0" style="161" hidden="1" customWidth="1"/>
    <col min="2309" max="2315" width="9.5546875" style="161" customWidth="1"/>
    <col min="2316" max="2558" width="9.77734375" style="161"/>
    <col min="2559" max="2559" width="3.77734375" style="161" customWidth="1"/>
    <col min="2560" max="2561" width="9.5546875" style="161" customWidth="1"/>
    <col min="2562" max="2563" width="14.77734375" style="161" customWidth="1"/>
    <col min="2564" max="2564" width="0" style="161" hidden="1" customWidth="1"/>
    <col min="2565" max="2571" width="9.5546875" style="161" customWidth="1"/>
    <col min="2572" max="2814" width="9.77734375" style="161"/>
    <col min="2815" max="2815" width="3.77734375" style="161" customWidth="1"/>
    <col min="2816" max="2817" width="9.5546875" style="161" customWidth="1"/>
    <col min="2818" max="2819" width="14.77734375" style="161" customWidth="1"/>
    <col min="2820" max="2820" width="0" style="161" hidden="1" customWidth="1"/>
    <col min="2821" max="2827" width="9.5546875" style="161" customWidth="1"/>
    <col min="2828" max="3070" width="9.77734375" style="161"/>
    <col min="3071" max="3071" width="3.77734375" style="161" customWidth="1"/>
    <col min="3072" max="3073" width="9.5546875" style="161" customWidth="1"/>
    <col min="3074" max="3075" width="14.77734375" style="161" customWidth="1"/>
    <col min="3076" max="3076" width="0" style="161" hidden="1" customWidth="1"/>
    <col min="3077" max="3083" width="9.5546875" style="161" customWidth="1"/>
    <col min="3084" max="3326" width="9.77734375" style="161"/>
    <col min="3327" max="3327" width="3.77734375" style="161" customWidth="1"/>
    <col min="3328" max="3329" width="9.5546875" style="161" customWidth="1"/>
    <col min="3330" max="3331" width="14.77734375" style="161" customWidth="1"/>
    <col min="3332" max="3332" width="0" style="161" hidden="1" customWidth="1"/>
    <col min="3333" max="3339" width="9.5546875" style="161" customWidth="1"/>
    <col min="3340" max="3582" width="9.77734375" style="161"/>
    <col min="3583" max="3583" width="3.77734375" style="161" customWidth="1"/>
    <col min="3584" max="3585" width="9.5546875" style="161" customWidth="1"/>
    <col min="3586" max="3587" width="14.77734375" style="161" customWidth="1"/>
    <col min="3588" max="3588" width="0" style="161" hidden="1" customWidth="1"/>
    <col min="3589" max="3595" width="9.5546875" style="161" customWidth="1"/>
    <col min="3596" max="3838" width="9.77734375" style="161"/>
    <col min="3839" max="3839" width="3.77734375" style="161" customWidth="1"/>
    <col min="3840" max="3841" width="9.5546875" style="161" customWidth="1"/>
    <col min="3842" max="3843" width="14.77734375" style="161" customWidth="1"/>
    <col min="3844" max="3844" width="0" style="161" hidden="1" customWidth="1"/>
    <col min="3845" max="3851" width="9.5546875" style="161" customWidth="1"/>
    <col min="3852" max="4094" width="9.77734375" style="161"/>
    <col min="4095" max="4095" width="3.77734375" style="161" customWidth="1"/>
    <col min="4096" max="4097" width="9.5546875" style="161" customWidth="1"/>
    <col min="4098" max="4099" width="14.77734375" style="161" customWidth="1"/>
    <col min="4100" max="4100" width="0" style="161" hidden="1" customWidth="1"/>
    <col min="4101" max="4107" width="9.5546875" style="161" customWidth="1"/>
    <col min="4108" max="4350" width="9.77734375" style="161"/>
    <col min="4351" max="4351" width="3.77734375" style="161" customWidth="1"/>
    <col min="4352" max="4353" width="9.5546875" style="161" customWidth="1"/>
    <col min="4354" max="4355" width="14.77734375" style="161" customWidth="1"/>
    <col min="4356" max="4356" width="0" style="161" hidden="1" customWidth="1"/>
    <col min="4357" max="4363" width="9.5546875" style="161" customWidth="1"/>
    <col min="4364" max="4606" width="9.77734375" style="161"/>
    <col min="4607" max="4607" width="3.77734375" style="161" customWidth="1"/>
    <col min="4608" max="4609" width="9.5546875" style="161" customWidth="1"/>
    <col min="4610" max="4611" width="14.77734375" style="161" customWidth="1"/>
    <col min="4612" max="4612" width="0" style="161" hidden="1" customWidth="1"/>
    <col min="4613" max="4619" width="9.5546875" style="161" customWidth="1"/>
    <col min="4620" max="4862" width="9.77734375" style="161"/>
    <col min="4863" max="4863" width="3.77734375" style="161" customWidth="1"/>
    <col min="4864" max="4865" width="9.5546875" style="161" customWidth="1"/>
    <col min="4866" max="4867" width="14.77734375" style="161" customWidth="1"/>
    <col min="4868" max="4868" width="0" style="161" hidden="1" customWidth="1"/>
    <col min="4869" max="4875" width="9.5546875" style="161" customWidth="1"/>
    <col min="4876" max="5118" width="9.77734375" style="161"/>
    <col min="5119" max="5119" width="3.77734375" style="161" customWidth="1"/>
    <col min="5120" max="5121" width="9.5546875" style="161" customWidth="1"/>
    <col min="5122" max="5123" width="14.77734375" style="161" customWidth="1"/>
    <col min="5124" max="5124" width="0" style="161" hidden="1" customWidth="1"/>
    <col min="5125" max="5131" width="9.5546875" style="161" customWidth="1"/>
    <col min="5132" max="5374" width="9.77734375" style="161"/>
    <col min="5375" max="5375" width="3.77734375" style="161" customWidth="1"/>
    <col min="5376" max="5377" width="9.5546875" style="161" customWidth="1"/>
    <col min="5378" max="5379" width="14.77734375" style="161" customWidth="1"/>
    <col min="5380" max="5380" width="0" style="161" hidden="1" customWidth="1"/>
    <col min="5381" max="5387" width="9.5546875" style="161" customWidth="1"/>
    <col min="5388" max="5630" width="9.77734375" style="161"/>
    <col min="5631" max="5631" width="3.77734375" style="161" customWidth="1"/>
    <col min="5632" max="5633" width="9.5546875" style="161" customWidth="1"/>
    <col min="5634" max="5635" width="14.77734375" style="161" customWidth="1"/>
    <col min="5636" max="5636" width="0" style="161" hidden="1" customWidth="1"/>
    <col min="5637" max="5643" width="9.5546875" style="161" customWidth="1"/>
    <col min="5644" max="5886" width="9.77734375" style="161"/>
    <col min="5887" max="5887" width="3.77734375" style="161" customWidth="1"/>
    <col min="5888" max="5889" width="9.5546875" style="161" customWidth="1"/>
    <col min="5890" max="5891" width="14.77734375" style="161" customWidth="1"/>
    <col min="5892" max="5892" width="0" style="161" hidden="1" customWidth="1"/>
    <col min="5893" max="5899" width="9.5546875" style="161" customWidth="1"/>
    <col min="5900" max="6142" width="9.77734375" style="161"/>
    <col min="6143" max="6143" width="3.77734375" style="161" customWidth="1"/>
    <col min="6144" max="6145" width="9.5546875" style="161" customWidth="1"/>
    <col min="6146" max="6147" width="14.77734375" style="161" customWidth="1"/>
    <col min="6148" max="6148" width="0" style="161" hidden="1" customWidth="1"/>
    <col min="6149" max="6155" width="9.5546875" style="161" customWidth="1"/>
    <col min="6156" max="6398" width="9.77734375" style="161"/>
    <col min="6399" max="6399" width="3.77734375" style="161" customWidth="1"/>
    <col min="6400" max="6401" width="9.5546875" style="161" customWidth="1"/>
    <col min="6402" max="6403" width="14.77734375" style="161" customWidth="1"/>
    <col min="6404" max="6404" width="0" style="161" hidden="1" customWidth="1"/>
    <col min="6405" max="6411" width="9.5546875" style="161" customWidth="1"/>
    <col min="6412" max="6654" width="9.77734375" style="161"/>
    <col min="6655" max="6655" width="3.77734375" style="161" customWidth="1"/>
    <col min="6656" max="6657" width="9.5546875" style="161" customWidth="1"/>
    <col min="6658" max="6659" width="14.77734375" style="161" customWidth="1"/>
    <col min="6660" max="6660" width="0" style="161" hidden="1" customWidth="1"/>
    <col min="6661" max="6667" width="9.5546875" style="161" customWidth="1"/>
    <col min="6668" max="6910" width="9.77734375" style="161"/>
    <col min="6911" max="6911" width="3.77734375" style="161" customWidth="1"/>
    <col min="6912" max="6913" width="9.5546875" style="161" customWidth="1"/>
    <col min="6914" max="6915" width="14.77734375" style="161" customWidth="1"/>
    <col min="6916" max="6916" width="0" style="161" hidden="1" customWidth="1"/>
    <col min="6917" max="6923" width="9.5546875" style="161" customWidth="1"/>
    <col min="6924" max="7166" width="9.77734375" style="161"/>
    <col min="7167" max="7167" width="3.77734375" style="161" customWidth="1"/>
    <col min="7168" max="7169" width="9.5546875" style="161" customWidth="1"/>
    <col min="7170" max="7171" width="14.77734375" style="161" customWidth="1"/>
    <col min="7172" max="7172" width="0" style="161" hidden="1" customWidth="1"/>
    <col min="7173" max="7179" width="9.5546875" style="161" customWidth="1"/>
    <col min="7180" max="7422" width="9.77734375" style="161"/>
    <col min="7423" max="7423" width="3.77734375" style="161" customWidth="1"/>
    <col min="7424" max="7425" width="9.5546875" style="161" customWidth="1"/>
    <col min="7426" max="7427" width="14.77734375" style="161" customWidth="1"/>
    <col min="7428" max="7428" width="0" style="161" hidden="1" customWidth="1"/>
    <col min="7429" max="7435" width="9.5546875" style="161" customWidth="1"/>
    <col min="7436" max="7678" width="9.77734375" style="161"/>
    <col min="7679" max="7679" width="3.77734375" style="161" customWidth="1"/>
    <col min="7680" max="7681" width="9.5546875" style="161" customWidth="1"/>
    <col min="7682" max="7683" width="14.77734375" style="161" customWidth="1"/>
    <col min="7684" max="7684" width="0" style="161" hidden="1" customWidth="1"/>
    <col min="7685" max="7691" width="9.5546875" style="161" customWidth="1"/>
    <col min="7692" max="7934" width="9.77734375" style="161"/>
    <col min="7935" max="7935" width="3.77734375" style="161" customWidth="1"/>
    <col min="7936" max="7937" width="9.5546875" style="161" customWidth="1"/>
    <col min="7938" max="7939" width="14.77734375" style="161" customWidth="1"/>
    <col min="7940" max="7940" width="0" style="161" hidden="1" customWidth="1"/>
    <col min="7941" max="7947" width="9.5546875" style="161" customWidth="1"/>
    <col min="7948" max="8190" width="9.77734375" style="161"/>
    <col min="8191" max="8191" width="3.77734375" style="161" customWidth="1"/>
    <col min="8192" max="8193" width="9.5546875" style="161" customWidth="1"/>
    <col min="8194" max="8195" width="14.77734375" style="161" customWidth="1"/>
    <col min="8196" max="8196" width="0" style="161" hidden="1" customWidth="1"/>
    <col min="8197" max="8203" width="9.5546875" style="161" customWidth="1"/>
    <col min="8204" max="8446" width="9.77734375" style="161"/>
    <col min="8447" max="8447" width="3.77734375" style="161" customWidth="1"/>
    <col min="8448" max="8449" width="9.5546875" style="161" customWidth="1"/>
    <col min="8450" max="8451" width="14.77734375" style="161" customWidth="1"/>
    <col min="8452" max="8452" width="0" style="161" hidden="1" customWidth="1"/>
    <col min="8453" max="8459" width="9.5546875" style="161" customWidth="1"/>
    <col min="8460" max="8702" width="9.77734375" style="161"/>
    <col min="8703" max="8703" width="3.77734375" style="161" customWidth="1"/>
    <col min="8704" max="8705" width="9.5546875" style="161" customWidth="1"/>
    <col min="8706" max="8707" width="14.77734375" style="161" customWidth="1"/>
    <col min="8708" max="8708" width="0" style="161" hidden="1" customWidth="1"/>
    <col min="8709" max="8715" width="9.5546875" style="161" customWidth="1"/>
    <col min="8716" max="8958" width="9.77734375" style="161"/>
    <col min="8959" max="8959" width="3.77734375" style="161" customWidth="1"/>
    <col min="8960" max="8961" width="9.5546875" style="161" customWidth="1"/>
    <col min="8962" max="8963" width="14.77734375" style="161" customWidth="1"/>
    <col min="8964" max="8964" width="0" style="161" hidden="1" customWidth="1"/>
    <col min="8965" max="8971" width="9.5546875" style="161" customWidth="1"/>
    <col min="8972" max="9214" width="9.77734375" style="161"/>
    <col min="9215" max="9215" width="3.77734375" style="161" customWidth="1"/>
    <col min="9216" max="9217" width="9.5546875" style="161" customWidth="1"/>
    <col min="9218" max="9219" width="14.77734375" style="161" customWidth="1"/>
    <col min="9220" max="9220" width="0" style="161" hidden="1" customWidth="1"/>
    <col min="9221" max="9227" width="9.5546875" style="161" customWidth="1"/>
    <col min="9228" max="9470" width="9.77734375" style="161"/>
    <col min="9471" max="9471" width="3.77734375" style="161" customWidth="1"/>
    <col min="9472" max="9473" width="9.5546875" style="161" customWidth="1"/>
    <col min="9474" max="9475" width="14.77734375" style="161" customWidth="1"/>
    <col min="9476" max="9476" width="0" style="161" hidden="1" customWidth="1"/>
    <col min="9477" max="9483" width="9.5546875" style="161" customWidth="1"/>
    <col min="9484" max="9726" width="9.77734375" style="161"/>
    <col min="9727" max="9727" width="3.77734375" style="161" customWidth="1"/>
    <col min="9728" max="9729" width="9.5546875" style="161" customWidth="1"/>
    <col min="9730" max="9731" width="14.77734375" style="161" customWidth="1"/>
    <col min="9732" max="9732" width="0" style="161" hidden="1" customWidth="1"/>
    <col min="9733" max="9739" width="9.5546875" style="161" customWidth="1"/>
    <col min="9740" max="9982" width="9.77734375" style="161"/>
    <col min="9983" max="9983" width="3.77734375" style="161" customWidth="1"/>
    <col min="9984" max="9985" width="9.5546875" style="161" customWidth="1"/>
    <col min="9986" max="9987" width="14.77734375" style="161" customWidth="1"/>
    <col min="9988" max="9988" width="0" style="161" hidden="1" customWidth="1"/>
    <col min="9989" max="9995" width="9.5546875" style="161" customWidth="1"/>
    <col min="9996" max="10238" width="9.77734375" style="161"/>
    <col min="10239" max="10239" width="3.77734375" style="161" customWidth="1"/>
    <col min="10240" max="10241" width="9.5546875" style="161" customWidth="1"/>
    <col min="10242" max="10243" width="14.77734375" style="161" customWidth="1"/>
    <col min="10244" max="10244" width="0" style="161" hidden="1" customWidth="1"/>
    <col min="10245" max="10251" width="9.5546875" style="161" customWidth="1"/>
    <col min="10252" max="10494" width="9.77734375" style="161"/>
    <col min="10495" max="10495" width="3.77734375" style="161" customWidth="1"/>
    <col min="10496" max="10497" width="9.5546875" style="161" customWidth="1"/>
    <col min="10498" max="10499" width="14.77734375" style="161" customWidth="1"/>
    <col min="10500" max="10500" width="0" style="161" hidden="1" customWidth="1"/>
    <col min="10501" max="10507" width="9.5546875" style="161" customWidth="1"/>
    <col min="10508" max="10750" width="9.77734375" style="161"/>
    <col min="10751" max="10751" width="3.77734375" style="161" customWidth="1"/>
    <col min="10752" max="10753" width="9.5546875" style="161" customWidth="1"/>
    <col min="10754" max="10755" width="14.77734375" style="161" customWidth="1"/>
    <col min="10756" max="10756" width="0" style="161" hidden="1" customWidth="1"/>
    <col min="10757" max="10763" width="9.5546875" style="161" customWidth="1"/>
    <col min="10764" max="11006" width="9.77734375" style="161"/>
    <col min="11007" max="11007" width="3.77734375" style="161" customWidth="1"/>
    <col min="11008" max="11009" width="9.5546875" style="161" customWidth="1"/>
    <col min="11010" max="11011" width="14.77734375" style="161" customWidth="1"/>
    <col min="11012" max="11012" width="0" style="161" hidden="1" customWidth="1"/>
    <col min="11013" max="11019" width="9.5546875" style="161" customWidth="1"/>
    <col min="11020" max="11262" width="9.77734375" style="161"/>
    <col min="11263" max="11263" width="3.77734375" style="161" customWidth="1"/>
    <col min="11264" max="11265" width="9.5546875" style="161" customWidth="1"/>
    <col min="11266" max="11267" width="14.77734375" style="161" customWidth="1"/>
    <col min="11268" max="11268" width="0" style="161" hidden="1" customWidth="1"/>
    <col min="11269" max="11275" width="9.5546875" style="161" customWidth="1"/>
    <col min="11276" max="11518" width="9.77734375" style="161"/>
    <col min="11519" max="11519" width="3.77734375" style="161" customWidth="1"/>
    <col min="11520" max="11521" width="9.5546875" style="161" customWidth="1"/>
    <col min="11522" max="11523" width="14.77734375" style="161" customWidth="1"/>
    <col min="11524" max="11524" width="0" style="161" hidden="1" customWidth="1"/>
    <col min="11525" max="11531" width="9.5546875" style="161" customWidth="1"/>
    <col min="11532" max="11774" width="9.77734375" style="161"/>
    <col min="11775" max="11775" width="3.77734375" style="161" customWidth="1"/>
    <col min="11776" max="11777" width="9.5546875" style="161" customWidth="1"/>
    <col min="11778" max="11779" width="14.77734375" style="161" customWidth="1"/>
    <col min="11780" max="11780" width="0" style="161" hidden="1" customWidth="1"/>
    <col min="11781" max="11787" width="9.5546875" style="161" customWidth="1"/>
    <col min="11788" max="12030" width="9.77734375" style="161"/>
    <col min="12031" max="12031" width="3.77734375" style="161" customWidth="1"/>
    <col min="12032" max="12033" width="9.5546875" style="161" customWidth="1"/>
    <col min="12034" max="12035" width="14.77734375" style="161" customWidth="1"/>
    <col min="12036" max="12036" width="0" style="161" hidden="1" customWidth="1"/>
    <col min="12037" max="12043" width="9.5546875" style="161" customWidth="1"/>
    <col min="12044" max="12286" width="9.77734375" style="161"/>
    <col min="12287" max="12287" width="3.77734375" style="161" customWidth="1"/>
    <col min="12288" max="12289" width="9.5546875" style="161" customWidth="1"/>
    <col min="12290" max="12291" width="14.77734375" style="161" customWidth="1"/>
    <col min="12292" max="12292" width="0" style="161" hidden="1" customWidth="1"/>
    <col min="12293" max="12299" width="9.5546875" style="161" customWidth="1"/>
    <col min="12300" max="12542" width="9.77734375" style="161"/>
    <col min="12543" max="12543" width="3.77734375" style="161" customWidth="1"/>
    <col min="12544" max="12545" width="9.5546875" style="161" customWidth="1"/>
    <col min="12546" max="12547" width="14.77734375" style="161" customWidth="1"/>
    <col min="12548" max="12548" width="0" style="161" hidden="1" customWidth="1"/>
    <col min="12549" max="12555" width="9.5546875" style="161" customWidth="1"/>
    <col min="12556" max="12798" width="9.77734375" style="161"/>
    <col min="12799" max="12799" width="3.77734375" style="161" customWidth="1"/>
    <col min="12800" max="12801" width="9.5546875" style="161" customWidth="1"/>
    <col min="12802" max="12803" width="14.77734375" style="161" customWidth="1"/>
    <col min="12804" max="12804" width="0" style="161" hidden="1" customWidth="1"/>
    <col min="12805" max="12811" width="9.5546875" style="161" customWidth="1"/>
    <col min="12812" max="13054" width="9.77734375" style="161"/>
    <col min="13055" max="13055" width="3.77734375" style="161" customWidth="1"/>
    <col min="13056" max="13057" width="9.5546875" style="161" customWidth="1"/>
    <col min="13058" max="13059" width="14.77734375" style="161" customWidth="1"/>
    <col min="13060" max="13060" width="0" style="161" hidden="1" customWidth="1"/>
    <col min="13061" max="13067" width="9.5546875" style="161" customWidth="1"/>
    <col min="13068" max="13310" width="9.77734375" style="161"/>
    <col min="13311" max="13311" width="3.77734375" style="161" customWidth="1"/>
    <col min="13312" max="13313" width="9.5546875" style="161" customWidth="1"/>
    <col min="13314" max="13315" width="14.77734375" style="161" customWidth="1"/>
    <col min="13316" max="13316" width="0" style="161" hidden="1" customWidth="1"/>
    <col min="13317" max="13323" width="9.5546875" style="161" customWidth="1"/>
    <col min="13324" max="13566" width="9.77734375" style="161"/>
    <col min="13567" max="13567" width="3.77734375" style="161" customWidth="1"/>
    <col min="13568" max="13569" width="9.5546875" style="161" customWidth="1"/>
    <col min="13570" max="13571" width="14.77734375" style="161" customWidth="1"/>
    <col min="13572" max="13572" width="0" style="161" hidden="1" customWidth="1"/>
    <col min="13573" max="13579" width="9.5546875" style="161" customWidth="1"/>
    <col min="13580" max="13822" width="9.77734375" style="161"/>
    <col min="13823" max="13823" width="3.77734375" style="161" customWidth="1"/>
    <col min="13824" max="13825" width="9.5546875" style="161" customWidth="1"/>
    <col min="13826" max="13827" width="14.77734375" style="161" customWidth="1"/>
    <col min="13828" max="13828" width="0" style="161" hidden="1" customWidth="1"/>
    <col min="13829" max="13835" width="9.5546875" style="161" customWidth="1"/>
    <col min="13836" max="14078" width="9.77734375" style="161"/>
    <col min="14079" max="14079" width="3.77734375" style="161" customWidth="1"/>
    <col min="14080" max="14081" width="9.5546875" style="161" customWidth="1"/>
    <col min="14082" max="14083" width="14.77734375" style="161" customWidth="1"/>
    <col min="14084" max="14084" width="0" style="161" hidden="1" customWidth="1"/>
    <col min="14085" max="14091" width="9.5546875" style="161" customWidth="1"/>
    <col min="14092" max="14334" width="9.77734375" style="161"/>
    <col min="14335" max="14335" width="3.77734375" style="161" customWidth="1"/>
    <col min="14336" max="14337" width="9.5546875" style="161" customWidth="1"/>
    <col min="14338" max="14339" width="14.77734375" style="161" customWidth="1"/>
    <col min="14340" max="14340" width="0" style="161" hidden="1" customWidth="1"/>
    <col min="14341" max="14347" width="9.5546875" style="161" customWidth="1"/>
    <col min="14348" max="14590" width="9.77734375" style="161"/>
    <col min="14591" max="14591" width="3.77734375" style="161" customWidth="1"/>
    <col min="14592" max="14593" width="9.5546875" style="161" customWidth="1"/>
    <col min="14594" max="14595" width="14.77734375" style="161" customWidth="1"/>
    <col min="14596" max="14596" width="0" style="161" hidden="1" customWidth="1"/>
    <col min="14597" max="14603" width="9.5546875" style="161" customWidth="1"/>
    <col min="14604" max="14846" width="9.77734375" style="161"/>
    <col min="14847" max="14847" width="3.77734375" style="161" customWidth="1"/>
    <col min="14848" max="14849" width="9.5546875" style="161" customWidth="1"/>
    <col min="14850" max="14851" width="14.77734375" style="161" customWidth="1"/>
    <col min="14852" max="14852" width="0" style="161" hidden="1" customWidth="1"/>
    <col min="14853" max="14859" width="9.5546875" style="161" customWidth="1"/>
    <col min="14860" max="15102" width="9.77734375" style="161"/>
    <col min="15103" max="15103" width="3.77734375" style="161" customWidth="1"/>
    <col min="15104" max="15105" width="9.5546875" style="161" customWidth="1"/>
    <col min="15106" max="15107" width="14.77734375" style="161" customWidth="1"/>
    <col min="15108" max="15108" width="0" style="161" hidden="1" customWidth="1"/>
    <col min="15109" max="15115" width="9.5546875" style="161" customWidth="1"/>
    <col min="15116" max="15358" width="9.77734375" style="161"/>
    <col min="15359" max="15359" width="3.77734375" style="161" customWidth="1"/>
    <col min="15360" max="15361" width="9.5546875" style="161" customWidth="1"/>
    <col min="15362" max="15363" width="14.77734375" style="161" customWidth="1"/>
    <col min="15364" max="15364" width="0" style="161" hidden="1" customWidth="1"/>
    <col min="15365" max="15371" width="9.5546875" style="161" customWidth="1"/>
    <col min="15372" max="15614" width="9.77734375" style="161"/>
    <col min="15615" max="15615" width="3.77734375" style="161" customWidth="1"/>
    <col min="15616" max="15617" width="9.5546875" style="161" customWidth="1"/>
    <col min="15618" max="15619" width="14.77734375" style="161" customWidth="1"/>
    <col min="15620" max="15620" width="0" style="161" hidden="1" customWidth="1"/>
    <col min="15621" max="15627" width="9.5546875" style="161" customWidth="1"/>
    <col min="15628" max="15870" width="9.77734375" style="161"/>
    <col min="15871" max="15871" width="3.77734375" style="161" customWidth="1"/>
    <col min="15872" max="15873" width="9.5546875" style="161" customWidth="1"/>
    <col min="15874" max="15875" width="14.77734375" style="161" customWidth="1"/>
    <col min="15876" max="15876" width="0" style="161" hidden="1" customWidth="1"/>
    <col min="15877" max="15883" width="9.5546875" style="161" customWidth="1"/>
    <col min="15884" max="16126" width="9.77734375" style="161"/>
    <col min="16127" max="16127" width="3.77734375" style="161" customWidth="1"/>
    <col min="16128" max="16129" width="9.5546875" style="161" customWidth="1"/>
    <col min="16130" max="16131" width="14.77734375" style="161" customWidth="1"/>
    <col min="16132" max="16132" width="0" style="161" hidden="1" customWidth="1"/>
    <col min="16133" max="16139" width="9.5546875" style="161" customWidth="1"/>
    <col min="16140" max="16384" width="9.77734375" style="161"/>
  </cols>
  <sheetData>
    <row r="1" spans="1:8" s="149" customFormat="1" ht="18" customHeight="1">
      <c r="B1"/>
      <c r="C1"/>
      <c r="D1"/>
      <c r="E1"/>
      <c r="F1" s="199" t="s">
        <v>113</v>
      </c>
      <c r="G1" s="200" t="s">
        <v>177</v>
      </c>
      <c r="H1"/>
    </row>
    <row r="2" spans="1:8" s="149" customFormat="1" ht="14.55" customHeight="1">
      <c r="B2"/>
      <c r="C2"/>
      <c r="D2"/>
      <c r="E2"/>
      <c r="F2" s="199" t="s">
        <v>115</v>
      </c>
      <c r="G2" s="201" t="s">
        <v>211</v>
      </c>
      <c r="H2"/>
    </row>
    <row r="3" spans="1:8" s="149" customFormat="1" ht="14.55" customHeight="1" thickBot="1">
      <c r="B3"/>
      <c r="C3"/>
      <c r="D3"/>
      <c r="E3"/>
      <c r="F3" s="199" t="s">
        <v>117</v>
      </c>
      <c r="G3" s="202" t="s">
        <v>178</v>
      </c>
      <c r="H3"/>
    </row>
    <row r="4" spans="1:8" s="149" customFormat="1" ht="17.25" customHeight="1" thickBot="1">
      <c r="A4" s="148"/>
      <c r="B4" s="459" t="s">
        <v>179</v>
      </c>
      <c r="C4" s="459"/>
      <c r="D4" s="203">
        <v>44598</v>
      </c>
      <c r="E4"/>
      <c r="F4"/>
      <c r="G4"/>
      <c r="H4"/>
    </row>
    <row r="5" spans="1:8" s="149" customFormat="1" ht="4.05" customHeight="1" thickBot="1">
      <c r="A5" s="148"/>
      <c r="B5" s="460"/>
      <c r="C5" s="460"/>
      <c r="D5" s="195"/>
      <c r="E5"/>
      <c r="F5" s="148"/>
      <c r="G5" s="148"/>
      <c r="H5"/>
    </row>
    <row r="6" spans="1:8" s="149" customFormat="1" ht="17.25" customHeight="1" thickBot="1">
      <c r="A6" s="148"/>
      <c r="B6" s="459" t="s">
        <v>180</v>
      </c>
      <c r="C6" s="459"/>
      <c r="D6" s="204" t="s">
        <v>123</v>
      </c>
      <c r="E6"/>
      <c r="F6" s="150" t="s">
        <v>181</v>
      </c>
      <c r="G6" s="205" t="str">
        <f>'1. CUTTING DOCKET'!D9</f>
        <v>SP25 SAMPLING</v>
      </c>
      <c r="H6"/>
    </row>
    <row r="7" spans="1:8" s="149" customFormat="1" ht="4.05" customHeight="1" thickBot="1">
      <c r="A7" s="148"/>
      <c r="B7" s="461"/>
      <c r="C7" s="461"/>
      <c r="D7" s="195"/>
      <c r="E7"/>
      <c r="F7" s="151"/>
      <c r="G7" s="154"/>
      <c r="H7"/>
    </row>
    <row r="8" spans="1:8" s="149" customFormat="1" ht="17.25" customHeight="1" thickBot="1">
      <c r="A8" s="148"/>
      <c r="B8" s="459" t="s">
        <v>212</v>
      </c>
      <c r="C8" s="459"/>
      <c r="D8" s="204" t="str">
        <f>'1. CUTTING DOCKET'!D7</f>
        <v>ST112328</v>
      </c>
      <c r="E8" s="206"/>
      <c r="F8" s="150" t="s">
        <v>182</v>
      </c>
      <c r="G8" s="204" t="str">
        <f>'1. CUTTING DOCKET'!D10</f>
        <v>SHORTS</v>
      </c>
      <c r="H8"/>
    </row>
    <row r="9" spans="1:8" s="149" customFormat="1" ht="9" customHeight="1" thickBot="1">
      <c r="A9" s="207"/>
      <c r="B9" s="153"/>
      <c r="C9" s="153"/>
      <c r="D9" s="153"/>
      <c r="F9" s="153"/>
      <c r="G9" s="153"/>
    </row>
    <row r="10" spans="1:8" s="154" customFormat="1" ht="33.75" customHeight="1" thickBot="1">
      <c r="A10" s="208" t="s">
        <v>213</v>
      </c>
      <c r="B10" s="209" t="s">
        <v>214</v>
      </c>
      <c r="C10" s="457" t="s">
        <v>215</v>
      </c>
      <c r="D10" s="458"/>
      <c r="E10" s="458"/>
      <c r="F10" s="458"/>
      <c r="G10" s="210" t="s">
        <v>216</v>
      </c>
      <c r="H10" s="211" t="s">
        <v>217</v>
      </c>
    </row>
    <row r="11" spans="1:8" s="149" customFormat="1" ht="76.5" customHeight="1">
      <c r="A11" s="155">
        <v>1</v>
      </c>
      <c r="B11" s="156" t="s">
        <v>183</v>
      </c>
      <c r="C11" s="438" t="str">
        <f>'1. CUTTING DOCKET'!D49</f>
        <v>NCC MINH ANH</v>
      </c>
      <c r="D11" s="439"/>
      <c r="E11" s="439"/>
      <c r="F11" s="440"/>
      <c r="G11" s="155"/>
      <c r="H11" s="155"/>
    </row>
    <row r="12" spans="1:8" s="149" customFormat="1" ht="76.5" customHeight="1">
      <c r="A12" s="157">
        <v>2</v>
      </c>
      <c r="B12" s="158" t="s">
        <v>184</v>
      </c>
      <c r="C12" s="441" t="s">
        <v>218</v>
      </c>
      <c r="D12" s="442"/>
      <c r="E12" s="442"/>
      <c r="F12" s="443"/>
      <c r="G12" s="212"/>
      <c r="H12" s="212"/>
    </row>
    <row r="13" spans="1:8" s="149" customFormat="1" ht="76.5" customHeight="1">
      <c r="A13" s="157">
        <v>3</v>
      </c>
      <c r="B13" s="158" t="s">
        <v>185</v>
      </c>
      <c r="C13" s="444" t="s">
        <v>186</v>
      </c>
      <c r="D13" s="445"/>
      <c r="E13" s="445"/>
      <c r="F13" s="446"/>
      <c r="G13" s="212"/>
      <c r="H13" s="212"/>
    </row>
    <row r="14" spans="1:8" s="149" customFormat="1" ht="76.5" customHeight="1">
      <c r="A14" s="157">
        <v>4</v>
      </c>
      <c r="B14" s="158" t="s">
        <v>187</v>
      </c>
      <c r="C14" s="447" t="s">
        <v>188</v>
      </c>
      <c r="D14" s="448"/>
      <c r="E14" s="448"/>
      <c r="F14" s="449"/>
      <c r="G14" s="212"/>
      <c r="H14" s="212"/>
    </row>
    <row r="15" spans="1:8" s="149" customFormat="1" ht="76.5" customHeight="1">
      <c r="A15" s="157">
        <v>5</v>
      </c>
      <c r="B15" s="158" t="s">
        <v>189</v>
      </c>
      <c r="C15" s="447" t="s">
        <v>197</v>
      </c>
      <c r="D15" s="448"/>
      <c r="E15" s="448"/>
      <c r="F15" s="449"/>
      <c r="G15" s="212"/>
      <c r="H15" s="212"/>
    </row>
    <row r="16" spans="1:8" s="149" customFormat="1" ht="76.5" customHeight="1">
      <c r="A16" s="157">
        <v>6</v>
      </c>
      <c r="B16" s="158" t="s">
        <v>190</v>
      </c>
      <c r="C16" s="441"/>
      <c r="D16" s="442"/>
      <c r="E16" s="442"/>
      <c r="F16" s="443"/>
      <c r="G16" s="212"/>
      <c r="H16" s="212"/>
    </row>
    <row r="17" spans="1:8" s="149" customFormat="1" ht="76.5" customHeight="1">
      <c r="A17" s="157">
        <v>7</v>
      </c>
      <c r="B17" s="158" t="s">
        <v>191</v>
      </c>
      <c r="C17" s="450" t="str">
        <f>'1. CUTTING DOCKET'!C171</f>
        <v>KHÔNG IN</v>
      </c>
      <c r="D17" s="448"/>
      <c r="E17" s="448"/>
      <c r="F17" s="449"/>
      <c r="G17" s="212"/>
      <c r="H17" s="212"/>
    </row>
    <row r="18" spans="1:8" s="149" customFormat="1" ht="76.5" customHeight="1">
      <c r="A18" s="157">
        <v>8</v>
      </c>
      <c r="B18" s="158" t="s">
        <v>192</v>
      </c>
      <c r="C18" s="451" t="str">
        <f>'1. CUTTING DOCKET'!C185</f>
        <v>THÊU BTP THÂN TRƯỚC TRÁI - LỚP CHÍNH BÊN NGOÀI</v>
      </c>
      <c r="D18" s="452"/>
      <c r="E18" s="452"/>
      <c r="F18" s="453"/>
      <c r="G18" s="212"/>
      <c r="H18" s="212"/>
    </row>
    <row r="19" spans="1:8" s="149" customFormat="1" ht="76.5" customHeight="1">
      <c r="A19" s="157">
        <v>9</v>
      </c>
      <c r="B19" s="158" t="s">
        <v>193</v>
      </c>
      <c r="C19" s="450" t="str">
        <f>'1. CUTTING DOCKET'!C199</f>
        <v>LIGHT POTASIUM SPRAY + STONE WASH</v>
      </c>
      <c r="D19" s="448"/>
      <c r="E19" s="448"/>
      <c r="F19" s="449"/>
      <c r="G19" s="212"/>
      <c r="H19" s="212"/>
    </row>
    <row r="20" spans="1:8" s="149" customFormat="1" ht="76.5" customHeight="1" thickBot="1">
      <c r="A20" s="159">
        <v>10</v>
      </c>
      <c r="B20" s="213" t="s">
        <v>194</v>
      </c>
      <c r="C20" s="454"/>
      <c r="D20" s="455"/>
      <c r="E20" s="455"/>
      <c r="F20" s="456"/>
      <c r="G20" s="160"/>
      <c r="H20" s="160"/>
    </row>
    <row r="21" spans="1:8" ht="12" customHeight="1">
      <c r="A21" s="154"/>
      <c r="B21" s="154"/>
      <c r="C21" s="152"/>
      <c r="D21" s="152"/>
      <c r="E21" s="152"/>
      <c r="F21" s="152"/>
      <c r="G21" s="154"/>
      <c r="H21" s="154"/>
    </row>
    <row r="22" spans="1:8" ht="34.5" customHeight="1">
      <c r="A22" s="154"/>
      <c r="B22" s="437" t="s">
        <v>219</v>
      </c>
      <c r="C22" s="437"/>
      <c r="D22" s="437"/>
      <c r="E22" s="152"/>
      <c r="F22" s="152"/>
      <c r="G22" s="437" t="s">
        <v>220</v>
      </c>
      <c r="H22" s="437"/>
    </row>
    <row r="23" spans="1:8" ht="40.049999999999997" customHeight="1">
      <c r="A23" s="154"/>
      <c r="B23" s="214"/>
      <c r="C23" s="214"/>
      <c r="D23" s="214"/>
      <c r="E23" s="214"/>
      <c r="F23" s="149"/>
      <c r="G23" s="214"/>
      <c r="H23" s="214"/>
    </row>
    <row r="24" spans="1:8" ht="40.049999999999997" customHeight="1">
      <c r="A24" s="148"/>
      <c r="B24" s="147"/>
      <c r="C24" s="147"/>
      <c r="D24" s="147"/>
      <c r="E24" s="147"/>
      <c r="F24" s="147"/>
      <c r="G24" s="147"/>
      <c r="H24" s="147"/>
    </row>
    <row r="25" spans="1:8" ht="40.049999999999997" customHeight="1">
      <c r="A25" s="148"/>
      <c r="B25" s="147"/>
      <c r="C25" s="147"/>
      <c r="D25" s="147"/>
      <c r="E25" s="147"/>
      <c r="F25" s="147"/>
      <c r="G25" s="147"/>
      <c r="H25" s="147"/>
    </row>
    <row r="26" spans="1:8" ht="40.049999999999997" customHeight="1">
      <c r="A26" s="148"/>
      <c r="B26" s="147"/>
      <c r="C26" s="147"/>
      <c r="D26" s="147"/>
      <c r="E26" s="147"/>
      <c r="F26" s="147"/>
      <c r="G26" s="147"/>
      <c r="H26" s="147"/>
    </row>
    <row r="27" spans="1:8" ht="40.049999999999997" customHeight="1">
      <c r="A27" s="148"/>
      <c r="B27" s="147"/>
      <c r="C27" s="147"/>
      <c r="D27" s="147"/>
      <c r="E27" s="147"/>
      <c r="F27" s="147"/>
      <c r="G27" s="147"/>
      <c r="H27" s="147"/>
    </row>
    <row r="28" spans="1:8" ht="40.049999999999997" customHeight="1">
      <c r="A28" s="148"/>
      <c r="B28" s="147"/>
      <c r="C28" s="147"/>
      <c r="D28" s="147"/>
      <c r="E28" s="147"/>
      <c r="F28" s="147"/>
      <c r="G28" s="147"/>
      <c r="H28" s="147"/>
    </row>
    <row r="29" spans="1:8" ht="40.049999999999997" customHeight="1">
      <c r="A29" s="148"/>
      <c r="B29" s="147"/>
      <c r="C29" s="147"/>
      <c r="D29" s="147"/>
      <c r="E29" s="147"/>
      <c r="F29" s="147"/>
      <c r="G29" s="147"/>
      <c r="H29" s="147"/>
    </row>
    <row r="30" spans="1:8" ht="40.049999999999997" customHeight="1">
      <c r="A30" s="148"/>
      <c r="B30" s="147"/>
      <c r="C30" s="147"/>
      <c r="D30" s="147"/>
      <c r="E30" s="147"/>
      <c r="F30" s="147"/>
      <c r="G30" s="147"/>
      <c r="H30" s="147"/>
    </row>
    <row r="31" spans="1:8" ht="40.049999999999997" customHeight="1">
      <c r="A31" s="148"/>
      <c r="B31" s="147"/>
      <c r="C31" s="147"/>
      <c r="D31" s="147"/>
      <c r="E31" s="147"/>
      <c r="F31" s="147"/>
      <c r="G31" s="147"/>
      <c r="H31" s="147"/>
    </row>
    <row r="32" spans="1:8" ht="40.049999999999997" customHeight="1">
      <c r="A32" s="148"/>
      <c r="B32" s="147"/>
      <c r="C32" s="147"/>
      <c r="D32" s="147"/>
      <c r="E32" s="147"/>
      <c r="F32" s="147"/>
      <c r="G32" s="147"/>
      <c r="H32" s="147"/>
    </row>
    <row r="33" spans="1:8" ht="40.049999999999997" customHeight="1">
      <c r="A33" s="148"/>
      <c r="B33" s="147"/>
      <c r="C33" s="147"/>
      <c r="D33" s="147"/>
      <c r="E33" s="147"/>
      <c r="F33" s="147"/>
      <c r="G33" s="147"/>
      <c r="H33" s="147"/>
    </row>
    <row r="34" spans="1:8" ht="40.049999999999997" customHeight="1">
      <c r="A34" s="148"/>
      <c r="B34" s="147"/>
      <c r="C34" s="147"/>
      <c r="D34" s="147"/>
      <c r="E34" s="147"/>
      <c r="F34" s="147"/>
      <c r="G34" s="147"/>
      <c r="H34" s="147"/>
    </row>
    <row r="35" spans="1:8" ht="40.049999999999997" customHeight="1">
      <c r="A35" s="148"/>
      <c r="B35" s="147"/>
      <c r="C35" s="147"/>
      <c r="D35" s="147"/>
      <c r="E35" s="147"/>
      <c r="F35" s="147"/>
      <c r="G35" s="147"/>
      <c r="H35" s="147"/>
    </row>
    <row r="36" spans="1:8" ht="40.049999999999997" customHeight="1">
      <c r="A36" s="148"/>
      <c r="B36" s="147"/>
      <c r="C36" s="147"/>
      <c r="D36" s="147"/>
      <c r="E36" s="147"/>
      <c r="F36" s="147"/>
      <c r="G36" s="147"/>
      <c r="H36" s="147"/>
    </row>
    <row r="37" spans="1:8" ht="40.049999999999997" customHeight="1">
      <c r="A37" s="148"/>
      <c r="B37" s="147"/>
      <c r="C37" s="147"/>
      <c r="D37" s="147"/>
      <c r="E37" s="147"/>
      <c r="F37" s="147"/>
      <c r="G37" s="147"/>
      <c r="H37" s="147"/>
    </row>
    <row r="38" spans="1:8" ht="40.049999999999997" customHeight="1">
      <c r="A38" s="148"/>
      <c r="B38" s="147"/>
      <c r="C38" s="147"/>
      <c r="D38" s="147"/>
      <c r="E38" s="147"/>
      <c r="F38" s="147"/>
      <c r="G38" s="147"/>
      <c r="H38" s="147"/>
    </row>
    <row r="39" spans="1:8" ht="40.049999999999997" customHeight="1">
      <c r="A39" s="148"/>
      <c r="B39" s="147"/>
      <c r="C39" s="147"/>
      <c r="D39" s="147"/>
      <c r="E39" s="147"/>
      <c r="F39" s="147"/>
      <c r="G39" s="147"/>
      <c r="H39" s="147"/>
    </row>
    <row r="40" spans="1:8" ht="40.049999999999997" customHeight="1">
      <c r="A40" s="148"/>
      <c r="B40" s="147"/>
      <c r="C40" s="147"/>
      <c r="D40" s="147"/>
      <c r="E40" s="147"/>
      <c r="F40" s="147"/>
      <c r="G40" s="147"/>
      <c r="H40" s="147"/>
    </row>
    <row r="41" spans="1:8" ht="40.049999999999997" customHeight="1">
      <c r="A41" s="148"/>
      <c r="B41" s="147"/>
      <c r="C41" s="147"/>
      <c r="D41" s="147"/>
      <c r="E41" s="147"/>
      <c r="F41" s="147"/>
      <c r="G41" s="147"/>
      <c r="H41" s="147"/>
    </row>
    <row r="42" spans="1:8" ht="40.049999999999997" customHeight="1">
      <c r="A42" s="148"/>
      <c r="B42" s="147"/>
      <c r="C42" s="147"/>
      <c r="D42" s="147"/>
      <c r="E42" s="147"/>
      <c r="F42" s="147"/>
      <c r="G42" s="147"/>
      <c r="H42" s="147"/>
    </row>
    <row r="43" spans="1:8" ht="40.049999999999997" customHeight="1">
      <c r="A43" s="148"/>
      <c r="B43" s="147"/>
      <c r="C43" s="147"/>
      <c r="D43" s="147"/>
      <c r="E43" s="147"/>
      <c r="F43" s="147"/>
      <c r="G43" s="147"/>
      <c r="H43" s="147"/>
    </row>
    <row r="44" spans="1:8" ht="40.049999999999997" customHeight="1">
      <c r="A44" s="148"/>
      <c r="B44" s="147"/>
      <c r="C44" s="147"/>
      <c r="D44" s="147"/>
      <c r="E44" s="147"/>
      <c r="F44" s="147"/>
      <c r="G44" s="147"/>
      <c r="H44" s="147"/>
    </row>
    <row r="45" spans="1:8" ht="40.049999999999997" customHeight="1">
      <c r="A45" s="148"/>
      <c r="B45" s="147"/>
      <c r="C45" s="147"/>
      <c r="D45" s="147"/>
      <c r="E45" s="147"/>
      <c r="F45" s="147"/>
      <c r="G45" s="147"/>
      <c r="H45" s="147"/>
    </row>
    <row r="46" spans="1:8" ht="40.049999999999997" customHeight="1">
      <c r="A46" s="148"/>
      <c r="B46" s="147"/>
      <c r="C46" s="147"/>
      <c r="D46" s="147"/>
      <c r="E46" s="147"/>
      <c r="F46" s="147"/>
      <c r="G46" s="147"/>
      <c r="H46" s="147"/>
    </row>
    <row r="47" spans="1:8" ht="40.049999999999997" customHeight="1">
      <c r="A47" s="148"/>
      <c r="B47" s="147"/>
      <c r="C47" s="147"/>
      <c r="D47" s="147"/>
      <c r="E47" s="147"/>
      <c r="F47" s="147"/>
      <c r="G47" s="147"/>
      <c r="H47" s="147"/>
    </row>
    <row r="48" spans="1:8" ht="40.049999999999997" customHeight="1">
      <c r="A48" s="148"/>
      <c r="B48" s="147"/>
      <c r="C48" s="147"/>
      <c r="D48" s="147"/>
      <c r="E48" s="147"/>
      <c r="F48" s="147"/>
      <c r="G48" s="147"/>
      <c r="H48" s="147"/>
    </row>
    <row r="49" spans="1:8" ht="40.049999999999997" customHeight="1">
      <c r="A49" s="148"/>
      <c r="B49" s="147"/>
      <c r="C49" s="147"/>
      <c r="D49" s="147"/>
      <c r="E49" s="147"/>
      <c r="F49" s="147"/>
      <c r="G49" s="147"/>
      <c r="H49" s="147"/>
    </row>
    <row r="50" spans="1:8" ht="40.049999999999997" customHeight="1">
      <c r="A50" s="148"/>
      <c r="B50" s="147"/>
      <c r="C50" s="147"/>
      <c r="D50" s="147"/>
      <c r="E50" s="147"/>
      <c r="F50" s="147"/>
      <c r="G50" s="147"/>
      <c r="H50" s="147"/>
    </row>
    <row r="51" spans="1:8" ht="40.049999999999997" customHeight="1">
      <c r="A51" s="148"/>
      <c r="B51" s="147"/>
      <c r="C51" s="147"/>
      <c r="D51" s="147"/>
      <c r="E51" s="147"/>
      <c r="F51" s="147"/>
      <c r="G51" s="147"/>
      <c r="H51" s="147"/>
    </row>
    <row r="52" spans="1:8" ht="40.049999999999997" customHeight="1">
      <c r="A52" s="148"/>
      <c r="B52" s="147"/>
      <c r="C52" s="147"/>
      <c r="D52" s="147"/>
      <c r="E52" s="147"/>
      <c r="F52" s="147"/>
      <c r="G52" s="147"/>
      <c r="H52" s="147"/>
    </row>
    <row r="53" spans="1:8" ht="40.049999999999997" customHeight="1">
      <c r="A53" s="148"/>
      <c r="B53" s="147"/>
      <c r="C53" s="147"/>
      <c r="D53" s="147"/>
      <c r="E53" s="147"/>
      <c r="F53" s="147"/>
      <c r="G53" s="147"/>
      <c r="H53" s="147"/>
    </row>
    <row r="54" spans="1:8" ht="40.049999999999997" customHeight="1">
      <c r="A54" s="148"/>
      <c r="B54" s="147"/>
      <c r="C54" s="147"/>
      <c r="D54" s="147"/>
      <c r="E54" s="147"/>
      <c r="F54" s="147"/>
      <c r="G54" s="147"/>
      <c r="H54" s="147"/>
    </row>
    <row r="55" spans="1:8" ht="40.049999999999997" customHeight="1">
      <c r="A55" s="148"/>
      <c r="B55" s="147"/>
      <c r="C55" s="147"/>
      <c r="D55" s="147"/>
      <c r="E55" s="147"/>
      <c r="F55" s="147"/>
      <c r="G55" s="147"/>
      <c r="H55" s="147"/>
    </row>
    <row r="56" spans="1:8" ht="40.049999999999997" customHeight="1">
      <c r="A56" s="148"/>
      <c r="B56" s="147"/>
      <c r="C56" s="147"/>
      <c r="D56" s="147"/>
      <c r="E56" s="147"/>
      <c r="F56" s="147"/>
      <c r="G56" s="147"/>
      <c r="H56" s="147"/>
    </row>
    <row r="57" spans="1:8" ht="40.049999999999997" customHeight="1">
      <c r="A57" s="148"/>
      <c r="B57" s="147"/>
      <c r="C57" s="147"/>
      <c r="D57" s="147"/>
      <c r="E57" s="147"/>
      <c r="F57" s="147"/>
      <c r="G57" s="147"/>
      <c r="H57" s="147"/>
    </row>
    <row r="58" spans="1:8" ht="40.049999999999997" customHeight="1">
      <c r="A58" s="148"/>
      <c r="B58" s="147"/>
      <c r="C58" s="147"/>
      <c r="D58" s="147"/>
      <c r="E58" s="147"/>
      <c r="F58" s="147"/>
      <c r="G58" s="147"/>
      <c r="H58" s="147"/>
    </row>
    <row r="59" spans="1:8" ht="40.049999999999997" customHeight="1">
      <c r="A59" s="148"/>
      <c r="B59" s="147"/>
      <c r="C59" s="147"/>
      <c r="D59" s="147"/>
      <c r="E59" s="147"/>
      <c r="F59" s="147"/>
      <c r="G59" s="147"/>
      <c r="H59" s="147"/>
    </row>
    <row r="60" spans="1:8" ht="40.049999999999997" customHeight="1">
      <c r="A60" s="148"/>
      <c r="B60" s="147"/>
      <c r="C60" s="147"/>
      <c r="D60" s="147"/>
      <c r="E60" s="147"/>
      <c r="F60" s="147"/>
      <c r="G60" s="147"/>
      <c r="H60" s="147"/>
    </row>
    <row r="61" spans="1:8" ht="40.049999999999997" customHeight="1">
      <c r="A61" s="148"/>
      <c r="B61" s="147"/>
      <c r="C61" s="147"/>
      <c r="D61" s="147"/>
      <c r="E61" s="147"/>
      <c r="F61" s="147"/>
      <c r="G61" s="147"/>
      <c r="H61" s="147"/>
    </row>
    <row r="62" spans="1:8" ht="40.049999999999997" customHeight="1">
      <c r="A62" s="148"/>
      <c r="B62" s="147"/>
      <c r="C62" s="147"/>
      <c r="D62" s="147"/>
      <c r="E62" s="147"/>
      <c r="F62" s="147"/>
      <c r="G62" s="147"/>
      <c r="H62" s="147"/>
    </row>
    <row r="63" spans="1:8" ht="40.049999999999997" customHeight="1">
      <c r="A63" s="148"/>
      <c r="B63" s="147"/>
      <c r="C63" s="147"/>
      <c r="D63" s="147"/>
      <c r="E63" s="147"/>
      <c r="F63" s="147"/>
      <c r="G63" s="147"/>
      <c r="H63" s="147"/>
    </row>
    <row r="64" spans="1:8" ht="40.049999999999997" customHeight="1">
      <c r="A64" s="148"/>
      <c r="B64" s="147"/>
      <c r="C64" s="147"/>
      <c r="D64" s="147"/>
      <c r="E64" s="147"/>
      <c r="F64" s="147"/>
      <c r="G64" s="147"/>
      <c r="H64" s="147"/>
    </row>
    <row r="65" spans="1:8" ht="40.049999999999997" customHeight="1">
      <c r="A65" s="148"/>
      <c r="B65" s="147"/>
      <c r="C65" s="147"/>
      <c r="D65" s="147"/>
      <c r="E65" s="147"/>
      <c r="F65" s="147"/>
      <c r="G65" s="147"/>
      <c r="H65" s="147"/>
    </row>
    <row r="66" spans="1:8" ht="40.049999999999997" customHeight="1">
      <c r="A66" s="148"/>
      <c r="B66" s="147"/>
      <c r="C66" s="147"/>
      <c r="D66" s="147"/>
      <c r="E66" s="147"/>
      <c r="F66" s="147"/>
      <c r="G66" s="147"/>
      <c r="H66" s="147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72"/>
    <col min="18" max="18" width="80.21875" style="72" customWidth="1"/>
    <col min="19" max="16384" width="9.21875" style="7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78" customFormat="1" ht="30.75" customHeight="1">
      <c r="A1" s="74"/>
      <c r="B1" s="75" t="s">
        <v>73</v>
      </c>
      <c r="C1" s="75" t="s">
        <v>57</v>
      </c>
      <c r="D1" s="462" t="s">
        <v>74</v>
      </c>
      <c r="E1" s="462"/>
      <c r="F1" s="462"/>
      <c r="G1" s="75"/>
      <c r="H1" s="75"/>
      <c r="I1" s="7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s="78" customFormat="1" ht="30.75" customHeight="1" thickBot="1">
      <c r="A2" s="79"/>
      <c r="B2" s="80" t="s">
        <v>75</v>
      </c>
      <c r="C2" s="80" t="s">
        <v>76</v>
      </c>
      <c r="D2" s="463" t="s">
        <v>77</v>
      </c>
      <c r="E2" s="463"/>
      <c r="F2" s="463"/>
      <c r="G2" s="463"/>
      <c r="H2" s="463"/>
      <c r="I2" s="464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86" customFormat="1" ht="20.25" customHeight="1">
      <c r="A3" s="81" t="s">
        <v>78</v>
      </c>
      <c r="B3" s="82" t="s">
        <v>79</v>
      </c>
      <c r="C3" s="82" t="s">
        <v>80</v>
      </c>
      <c r="D3" s="83" t="s">
        <v>62</v>
      </c>
      <c r="E3" s="83" t="s">
        <v>10</v>
      </c>
      <c r="F3" s="83" t="s">
        <v>59</v>
      </c>
      <c r="G3" s="83" t="s">
        <v>60</v>
      </c>
      <c r="H3" s="83" t="s">
        <v>61</v>
      </c>
      <c r="I3" s="84" t="s">
        <v>81</v>
      </c>
      <c r="J3" s="85"/>
      <c r="K3" s="85"/>
    </row>
    <row r="4" spans="1:25" s="92" customFormat="1" ht="27" customHeight="1">
      <c r="A4" s="87">
        <v>1</v>
      </c>
      <c r="B4" s="88" t="s">
        <v>82</v>
      </c>
      <c r="C4" s="88" t="s">
        <v>83</v>
      </c>
      <c r="D4" s="89">
        <v>68.5</v>
      </c>
      <c r="E4" s="89">
        <v>72.5</v>
      </c>
      <c r="F4" s="89">
        <v>74.5</v>
      </c>
      <c r="G4" s="89">
        <v>76.5</v>
      </c>
      <c r="H4" s="89">
        <v>78.5</v>
      </c>
      <c r="I4" s="90" t="s">
        <v>84</v>
      </c>
      <c r="J4" s="91"/>
      <c r="K4" s="91"/>
    </row>
    <row r="5" spans="1:25" s="92" customFormat="1" ht="27" customHeight="1">
      <c r="A5" s="87">
        <v>2</v>
      </c>
      <c r="B5" s="88" t="s">
        <v>85</v>
      </c>
      <c r="C5" s="88" t="s">
        <v>86</v>
      </c>
      <c r="D5" s="89">
        <v>66.5</v>
      </c>
      <c r="E5" s="89">
        <v>70.5</v>
      </c>
      <c r="F5" s="89">
        <v>72.5</v>
      </c>
      <c r="G5" s="89">
        <v>74.5</v>
      </c>
      <c r="H5" s="89">
        <v>76.5</v>
      </c>
      <c r="I5" s="90" t="s">
        <v>84</v>
      </c>
      <c r="J5" s="91"/>
      <c r="K5" s="91"/>
    </row>
    <row r="6" spans="1:25" s="92" customFormat="1" ht="27" customHeight="1">
      <c r="A6" s="87">
        <v>3</v>
      </c>
      <c r="B6" s="73" t="s">
        <v>87</v>
      </c>
      <c r="C6" s="73" t="s">
        <v>88</v>
      </c>
      <c r="D6" s="93">
        <v>51</v>
      </c>
      <c r="E6" s="93">
        <v>55</v>
      </c>
      <c r="F6" s="93">
        <v>57</v>
      </c>
      <c r="G6" s="93">
        <v>59</v>
      </c>
      <c r="H6" s="93">
        <v>61</v>
      </c>
      <c r="I6" s="94" t="s">
        <v>84</v>
      </c>
      <c r="J6" s="91"/>
      <c r="K6" s="91"/>
    </row>
    <row r="7" spans="1:25" s="92" customFormat="1" ht="27" customHeight="1">
      <c r="A7" s="87">
        <v>4</v>
      </c>
      <c r="B7" s="73" t="s">
        <v>89</v>
      </c>
      <c r="C7" s="73" t="s">
        <v>90</v>
      </c>
      <c r="D7" s="93">
        <v>51</v>
      </c>
      <c r="E7" s="93">
        <v>55</v>
      </c>
      <c r="F7" s="93">
        <v>57</v>
      </c>
      <c r="G7" s="93">
        <v>59</v>
      </c>
      <c r="H7" s="93">
        <v>61</v>
      </c>
      <c r="I7" s="95" t="s">
        <v>84</v>
      </c>
      <c r="J7" s="91"/>
      <c r="K7" s="91"/>
    </row>
    <row r="8" spans="1:25" s="92" customFormat="1" ht="27" customHeight="1">
      <c r="A8" s="87">
        <v>5</v>
      </c>
      <c r="B8" s="73" t="s">
        <v>91</v>
      </c>
      <c r="C8" s="73" t="s">
        <v>92</v>
      </c>
      <c r="D8" s="93">
        <v>22</v>
      </c>
      <c r="E8" s="93">
        <v>23</v>
      </c>
      <c r="F8" s="93">
        <v>23.5</v>
      </c>
      <c r="G8" s="93">
        <v>24</v>
      </c>
      <c r="H8" s="93">
        <v>24.5</v>
      </c>
      <c r="I8" s="95" t="s">
        <v>93</v>
      </c>
      <c r="J8" s="91"/>
      <c r="K8" s="91"/>
    </row>
    <row r="9" spans="1:25" s="92" customFormat="1" ht="27" customHeight="1">
      <c r="A9" s="87">
        <v>6</v>
      </c>
      <c r="B9" s="73" t="s">
        <v>94</v>
      </c>
      <c r="C9" s="73" t="s">
        <v>95</v>
      </c>
      <c r="D9" s="93">
        <v>18.5</v>
      </c>
      <c r="E9" s="93">
        <v>19.5</v>
      </c>
      <c r="F9" s="93">
        <v>20.5</v>
      </c>
      <c r="G9" s="93">
        <v>20.5</v>
      </c>
      <c r="H9" s="93">
        <v>21.5</v>
      </c>
      <c r="I9" s="96" t="s">
        <v>84</v>
      </c>
      <c r="J9" s="91"/>
      <c r="K9" s="91"/>
    </row>
    <row r="10" spans="1:25" s="92" customFormat="1" ht="27" customHeight="1">
      <c r="A10" s="87">
        <v>7</v>
      </c>
      <c r="B10" s="73" t="s">
        <v>96</v>
      </c>
      <c r="C10" s="73" t="s">
        <v>97</v>
      </c>
      <c r="D10" s="93">
        <v>8.5</v>
      </c>
      <c r="E10" s="93">
        <v>9</v>
      </c>
      <c r="F10" s="93">
        <v>9.5</v>
      </c>
      <c r="G10" s="93">
        <v>9.5</v>
      </c>
      <c r="H10" s="93">
        <v>10</v>
      </c>
      <c r="I10" s="95" t="s">
        <v>84</v>
      </c>
      <c r="J10" s="91"/>
      <c r="K10" s="91"/>
    </row>
    <row r="11" spans="1:25" s="92" customFormat="1" ht="27" customHeight="1">
      <c r="A11" s="87">
        <v>8</v>
      </c>
      <c r="B11" s="73" t="s">
        <v>98</v>
      </c>
      <c r="C11" s="73" t="s">
        <v>99</v>
      </c>
      <c r="D11" s="93">
        <v>2</v>
      </c>
      <c r="E11" s="93">
        <v>2</v>
      </c>
      <c r="F11" s="93">
        <v>2</v>
      </c>
      <c r="G11" s="93">
        <v>2</v>
      </c>
      <c r="H11" s="93">
        <v>2</v>
      </c>
      <c r="I11" s="95">
        <v>0</v>
      </c>
      <c r="J11" s="91"/>
      <c r="K11" s="91"/>
    </row>
    <row r="12" spans="1:25" s="92" customFormat="1" ht="27" customHeight="1">
      <c r="A12" s="87">
        <v>9</v>
      </c>
      <c r="B12" s="73" t="s">
        <v>100</v>
      </c>
      <c r="C12" s="73" t="s">
        <v>101</v>
      </c>
      <c r="D12" s="93">
        <v>46</v>
      </c>
      <c r="E12" s="93">
        <v>50</v>
      </c>
      <c r="F12" s="93">
        <v>52</v>
      </c>
      <c r="G12" s="93">
        <v>54</v>
      </c>
      <c r="H12" s="93">
        <v>56</v>
      </c>
      <c r="I12" s="95" t="s">
        <v>93</v>
      </c>
      <c r="J12" s="91"/>
      <c r="K12" s="91"/>
    </row>
    <row r="13" spans="1:25" s="92" customFormat="1" ht="27" customHeight="1">
      <c r="A13" s="87">
        <v>10</v>
      </c>
      <c r="B13" s="73" t="s">
        <v>102</v>
      </c>
      <c r="C13" s="73" t="s">
        <v>103</v>
      </c>
      <c r="D13" s="93">
        <v>22</v>
      </c>
      <c r="E13" s="93">
        <v>23</v>
      </c>
      <c r="F13" s="93">
        <v>24</v>
      </c>
      <c r="G13" s="93">
        <v>25</v>
      </c>
      <c r="H13" s="93">
        <v>26</v>
      </c>
      <c r="I13" s="95" t="s">
        <v>93</v>
      </c>
      <c r="J13" s="91"/>
      <c r="K13" s="91"/>
    </row>
    <row r="14" spans="1:25" s="92" customFormat="1" ht="27" customHeight="1">
      <c r="A14" s="87">
        <v>11</v>
      </c>
      <c r="B14" s="73" t="s">
        <v>104</v>
      </c>
      <c r="C14" s="73" t="s">
        <v>105</v>
      </c>
      <c r="D14" s="93">
        <v>19.5</v>
      </c>
      <c r="E14" s="93">
        <v>20</v>
      </c>
      <c r="F14" s="93">
        <v>20.5</v>
      </c>
      <c r="G14" s="93">
        <v>21</v>
      </c>
      <c r="H14" s="93">
        <v>21.5</v>
      </c>
      <c r="I14" s="96">
        <v>0</v>
      </c>
      <c r="J14" s="91"/>
      <c r="K14" s="91"/>
    </row>
    <row r="15" spans="1:25" s="92" customFormat="1" ht="27" customHeight="1">
      <c r="A15" s="87">
        <v>12</v>
      </c>
      <c r="B15" s="73" t="s">
        <v>106</v>
      </c>
      <c r="C15" s="73" t="s">
        <v>107</v>
      </c>
      <c r="D15" s="93">
        <v>2.5</v>
      </c>
      <c r="E15" s="93">
        <v>2.5</v>
      </c>
      <c r="F15" s="93">
        <v>2.5</v>
      </c>
      <c r="G15" s="93">
        <v>2.5</v>
      </c>
      <c r="H15" s="93">
        <v>2.5</v>
      </c>
      <c r="I15" s="96">
        <v>0</v>
      </c>
      <c r="J15" s="91"/>
      <c r="K15" s="91"/>
    </row>
    <row r="16" spans="1:25" s="92" customFormat="1" ht="27" customHeight="1">
      <c r="A16" s="87">
        <v>13</v>
      </c>
      <c r="B16" s="73" t="s">
        <v>108</v>
      </c>
      <c r="C16" s="73" t="s">
        <v>109</v>
      </c>
      <c r="D16" s="93">
        <v>2.5</v>
      </c>
      <c r="E16" s="93">
        <v>2.5</v>
      </c>
      <c r="F16" s="93">
        <v>2.5</v>
      </c>
      <c r="G16" s="93">
        <v>2.5</v>
      </c>
      <c r="H16" s="93">
        <v>2.5</v>
      </c>
      <c r="I16" s="96">
        <v>0</v>
      </c>
      <c r="J16" s="91"/>
      <c r="K16" s="91"/>
    </row>
    <row r="17" spans="1:11" s="92" customFormat="1" ht="27" customHeight="1" thickBot="1">
      <c r="A17" s="87">
        <v>14</v>
      </c>
      <c r="B17" s="97" t="s">
        <v>110</v>
      </c>
      <c r="C17" s="97" t="s">
        <v>111</v>
      </c>
      <c r="D17" s="98">
        <v>2.5</v>
      </c>
      <c r="E17" s="98">
        <v>2.5</v>
      </c>
      <c r="F17" s="98">
        <v>2.5</v>
      </c>
      <c r="G17" s="98">
        <v>2.5</v>
      </c>
      <c r="H17" s="98">
        <v>2.5</v>
      </c>
      <c r="I17" s="99">
        <v>0</v>
      </c>
      <c r="J17" s="91"/>
      <c r="K17" s="91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 CUTTING DOCKET</vt:lpstr>
      <vt:lpstr>2. TRIM CARD</vt:lpstr>
      <vt:lpstr>SPEC</vt:lpstr>
      <vt:lpstr>UPC</vt:lpstr>
      <vt:lpstr>PP MEETING</vt:lpstr>
      <vt:lpstr>3. ĐỊNH VỊ HÌNH IN.THÊU</vt:lpstr>
      <vt:lpstr>4. THÔNG SỐ SẢN XUẤT</vt:lpstr>
      <vt:lpstr>'1. CUTTING DOCKET'!Print_Area</vt:lpstr>
      <vt:lpstr>'2. TRIM CARD'!Print_Area</vt:lpstr>
      <vt:lpstr>'PP MEETING'!Print_Area</vt:lpstr>
      <vt:lpstr>SPEC!Print_Area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Tu Mai Cam (MER)</cp:lastModifiedBy>
  <cp:lastPrinted>2024-02-28T10:04:04Z</cp:lastPrinted>
  <dcterms:created xsi:type="dcterms:W3CDTF">2016-05-06T01:47:29Z</dcterms:created>
  <dcterms:modified xsi:type="dcterms:W3CDTF">2024-03-01T03:17:12Z</dcterms:modified>
</cp:coreProperties>
</file>