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12" documentId="13_ncr:1_{6BBB5374-6904-4DC7-A2CC-6C3847EC30E1}" xr6:coauthVersionLast="47" xr6:coauthVersionMax="47" xr10:uidLastSave="{2BF8B08F-2589-482F-AD15-65E2B8E59CBE}"/>
  <bookViews>
    <workbookView xWindow="-110" yWindow="-110" windowWidth="19420" windowHeight="10300" activeTab="3" xr2:uid="{00000000-000D-0000-FFFF-FFFF00000000}"/>
  </bookViews>
  <sheets>
    <sheet name="COMMENTS" sheetId="1" r:id="rId1"/>
    <sheet name="SMS" sheetId="4" r:id="rId2"/>
    <sheet name="PPS" sheetId="5" r:id="rId3"/>
    <sheet name="GRADING" sheetId="3" r:id="rId4"/>
  </sheets>
  <definedNames>
    <definedName name="_xlnm.Print_Area" localSheetId="0">COMMENTS!$A$1:$L$25</definedName>
    <definedName name="_xlnm.Print_Area" localSheetId="3">GRADING!$A$1:$L$25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7" i="1"/>
  <c r="J26" i="1"/>
  <c r="J25" i="1"/>
  <c r="J24" i="1"/>
  <c r="J23" i="1"/>
  <c r="E4" i="4"/>
  <c r="C3" i="4"/>
  <c r="C2" i="4"/>
  <c r="C1" i="4"/>
  <c r="G27" i="1" l="1"/>
  <c r="G26" i="1"/>
  <c r="G25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24" i="1"/>
  <c r="G23" i="1"/>
  <c r="G15" i="1"/>
  <c r="C6" i="3"/>
  <c r="C5" i="3"/>
  <c r="C4" i="3"/>
  <c r="C3" i="3"/>
  <c r="C2" i="3"/>
  <c r="C1" i="3"/>
  <c r="I25" i="3"/>
  <c r="K25" i="3" s="1"/>
  <c r="J25" i="3"/>
  <c r="G25" i="3"/>
  <c r="F25" i="3" s="1"/>
  <c r="I24" i="3"/>
  <c r="K24" i="3" s="1"/>
  <c r="J24" i="3"/>
  <c r="G24" i="3"/>
  <c r="F24" i="3" s="1"/>
  <c r="I23" i="3"/>
  <c r="K23" i="3" s="1"/>
  <c r="J23" i="3"/>
  <c r="G23" i="3"/>
  <c r="F23" i="3" s="1"/>
  <c r="I22" i="3"/>
  <c r="K22" i="3" s="1"/>
  <c r="J22" i="3"/>
  <c r="G22" i="3"/>
  <c r="F22" i="3" s="1"/>
  <c r="I26" i="3"/>
  <c r="K26" i="3" s="1"/>
  <c r="I27" i="3"/>
  <c r="K27" i="3" s="1"/>
  <c r="J27" i="3"/>
  <c r="J26" i="3"/>
  <c r="G27" i="3"/>
  <c r="F27" i="3" s="1"/>
  <c r="G26" i="3"/>
  <c r="F26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 s="1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0" i="3"/>
  <c r="F20" i="3" s="1"/>
  <c r="I20" i="3"/>
  <c r="K20" i="3" s="1"/>
  <c r="J20" i="3"/>
  <c r="G19" i="3"/>
  <c r="F19" i="3" s="1"/>
  <c r="G16" i="3"/>
  <c r="F16" i="3" s="1"/>
  <c r="G17" i="3"/>
  <c r="F17" i="3" s="1"/>
  <c r="G21" i="3"/>
  <c r="F21" i="3" s="1"/>
  <c r="G9" i="3"/>
  <c r="F9" i="3" s="1"/>
  <c r="J16" i="3"/>
  <c r="J19" i="3"/>
  <c r="I19" i="3"/>
  <c r="K19" i="3" s="1"/>
  <c r="J17" i="3"/>
  <c r="I17" i="3"/>
  <c r="K17" i="3" s="1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<sst xmlns="http://schemas.openxmlformats.org/spreadsheetml/2006/main" count="126" uniqueCount="86">
  <si>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</si>
  <si>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</si>
  <si>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</si>
  <si>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</si>
  <si>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</si>
  <si>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</si>
  <si>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</si>
  <si>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</si>
  <si>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</si>
  <si>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</si>
  <si>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</si>
  <si>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</si>
  <si>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</si>
  <si>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</si>
  <si>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</si>
  <si>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</si>
  <si>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</si>
  <si>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</si>
  <si>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</si>
  <si>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</si>
  <si>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</si>
  <si>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</si>
  <si>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</si>
  <si>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</si>
  <si>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</si>
  <si>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</si>
  <si>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</si>
  <si>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</si>
  <si>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</si>
  <si>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</si>
  <si>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</si>
  <si>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>CUFF HEIGHT</t>
  </si>
  <si>
    <t>EMB PLACEMENT FROM HPS</t>
  </si>
  <si>
    <t>***BRING BACK TO SPECS</t>
  </si>
  <si>
    <t>NECK RIB / TRIM DEPTH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</si>
  <si>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</si>
  <si>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</si>
  <si>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</si>
  <si>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</si>
  <si>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</si>
  <si>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FINISHED MEASUREMENTS</t>
  </si>
  <si>
    <t>BRING BACK TO SPECS ALL THE HIGHLIGHTED POMS</t>
  </si>
  <si>
    <t>UNAVALABLE</t>
  </si>
  <si>
    <t>PRINT PLACEMENT FROM NECK SEAM</t>
  </si>
  <si>
    <t xml:space="preserve">MUST FOLLOW TECHPACK FOR  STITCHES, TRIM AND LABELS </t>
  </si>
  <si>
    <t>SLEEVE LENGTH FROM NECK SEAM TO EDGE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</si>
  <si>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</si>
  <si>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RAGLAN FLEECE CREW</t>
  </si>
  <si>
    <t>PROCCED TO PPS WITH CHANGES</t>
  </si>
  <si>
    <t>PRINT PLACEMENT FROM NECK EDGE</t>
  </si>
  <si>
    <t>XS</t>
  </si>
  <si>
    <t>FOLLOW REVISED POMS ON COLUMN "H"</t>
  </si>
  <si>
    <r>
      <t xml:space="preserve">Armhole (RAGLAN ) </t>
    </r>
    <r>
      <rPr>
        <b/>
        <sz val="16"/>
        <rFont val="Calibri"/>
        <family val="2"/>
      </rPr>
      <t>HPS by NK SEAM TO ARMHOLE</t>
    </r>
  </si>
  <si>
    <t>SP25</t>
  </si>
  <si>
    <t>COMMENTS 6/18/2024:</t>
  </si>
  <si>
    <t>SMS</t>
  </si>
  <si>
    <t>REVISED POM</t>
  </si>
  <si>
    <t>***REVISED POM***FOLLOW NEW MEASUREMENT</t>
  </si>
  <si>
    <t>BE SURE SWEEP AT SELF IS FIXED</t>
  </si>
  <si>
    <t>PPS</t>
  </si>
  <si>
    <t>COMMENTS: PROCEED TO BULK  WITH CHANGES</t>
  </si>
  <si>
    <t>DATE: 9/10/2024</t>
  </si>
  <si>
    <t>COMMENTS 9/10/2024</t>
  </si>
  <si>
    <t>BRING BACK TO SPECS ALL THE HIGHLIGHTED POMS.</t>
  </si>
  <si>
    <t>MUST FOLLOW TECHPACK FOR LABELS, TRIMS, COLORWAY AND EMBROIDERY PLACEMENT.</t>
  </si>
  <si>
    <t>PROCEEED TO BULK WITH CHANGES</t>
  </si>
  <si>
    <t>FOLLOW REVISED POMS ON COLUMN "K"</t>
  </si>
  <si>
    <t>RỘNG CỔ</t>
  </si>
  <si>
    <t>NGỰC - DƯỚI NÁCH 1 INCH</t>
  </si>
  <si>
    <t>NGANG LAI</t>
  </si>
  <si>
    <t>DÀI THÂN TRƯỚC TỪ ĐỈNH VAI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</si>
  <si>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</si>
  <si>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</si>
  <si>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</si>
  <si>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</si>
  <si>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</si>
  <si>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</si>
  <si>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</si>
  <si>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HẠ CỔ TRƯỚC</t>
  </si>
  <si>
    <t>HẠ CỔ SAU</t>
  </si>
  <si>
    <t>KHUỶU TAY DƯỚI NÁCH 8 INCH</t>
  </si>
  <si>
    <t>CẲNG TAY TRÊN ĐƯỜNG MAY CỔ TAY 4 INCH</t>
  </si>
  <si>
    <t>CỬA TAY TẠI ĐƯỜNG MAY TAY</t>
  </si>
  <si>
    <t>NGANG LAI TẠI ĐƯỜNG MAY BO LAI ĐO CĂNG</t>
  </si>
  <si>
    <t>SP26</t>
  </si>
  <si>
    <t>BASIC DIAMOND RAGLAN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</si>
</sst>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center"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2" fillId="2" borderId="11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" borderId="11" xfId="0" applyFont="1" applyFill="1" applyBorder="1" applyAlignment="1">
      <alignment horizontal="left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1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</xdr:colOff>
      <xdr:row>0</xdr:row>
      <xdr:rowOff>0</xdr:rowOff>
    </xdr:from>
    <xdr:to>
      <xdr:col>5</xdr:col>
      <xdr:colOff>673961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3148" y="0"/>
          <a:ext cx="1892913" cy="996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C552B6D-BE01-44F1-B0DD-97DC414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496933</xdr:rowOff>
    </xdr:from>
    <xdr:to>
      <xdr:col>2</xdr:col>
      <xdr:colOff>845362</xdr:colOff>
      <xdr:row>18</xdr:row>
      <xdr:rowOff>191590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B6C40-1B23-4BC9-ADE2-86E1C0B1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1018"/>
          <a:ext cx="3027616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853861</xdr:colOff>
      <xdr:row>5</xdr:row>
      <xdr:rowOff>498532</xdr:rowOff>
    </xdr:from>
    <xdr:to>
      <xdr:col>2</xdr:col>
      <xdr:colOff>2475619</xdr:colOff>
      <xdr:row>18</xdr:row>
      <xdr:rowOff>190925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52A0-B56D-448A-A171-6C3B2B99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36115" y="2072617"/>
          <a:ext cx="1621758" cy="3699153"/>
        </a:xfrm>
        <a:prstGeom prst="rect">
          <a:avLst/>
        </a:prstGeom>
      </xdr:spPr>
    </xdr:pic>
    <xdr:clientData/>
  </xdr:twoCellAnchor>
  <xdr:twoCellAnchor editAs="oneCell">
    <xdr:from>
      <xdr:col>2</xdr:col>
      <xdr:colOff>2474530</xdr:colOff>
      <xdr:row>6</xdr:row>
      <xdr:rowOff>3355</xdr:rowOff>
    </xdr:from>
    <xdr:to>
      <xdr:col>4</xdr:col>
      <xdr:colOff>532907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A63F1A-0449-42EE-ACA4-76C2375C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6784" y="2078285"/>
          <a:ext cx="2861123" cy="3717208"/>
        </a:xfrm>
        <a:prstGeom prst="rect">
          <a:avLst/>
        </a:prstGeom>
      </xdr:spPr>
    </xdr:pic>
    <xdr:clientData/>
  </xdr:twoCellAnchor>
  <xdr:twoCellAnchor>
    <xdr:from>
      <xdr:col>5</xdr:col>
      <xdr:colOff>44718</xdr:colOff>
      <xdr:row>13</xdr:row>
      <xdr:rowOff>44720</xdr:rowOff>
    </xdr:from>
    <xdr:to>
      <xdr:col>6</xdr:col>
      <xdr:colOff>17887</xdr:colOff>
      <xdr:row>15</xdr:row>
      <xdr:rowOff>17888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32D3652-BCEB-D5D8-84C8-FE038DD99B96}"/>
            </a:ext>
          </a:extLst>
        </xdr:cNvPr>
        <xdr:cNvSpPr txBox="1"/>
      </xdr:nvSpPr>
      <xdr:spPr>
        <a:xfrm>
          <a:off x="8246056" y="4239297"/>
          <a:ext cx="1565141" cy="527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BE</a:t>
          </a:r>
          <a:r>
            <a:rPr lang="en-US" sz="1400" b="1" baseline="0"/>
            <a:t> SURE SWEEP AT SELF IS FIXED</a:t>
          </a:r>
          <a:endParaRPr lang="en-US" sz="1400" b="1"/>
        </a:p>
      </xdr:txBody>
    </xdr:sp>
    <xdr:clientData/>
  </xdr:twoCellAnchor>
  <xdr:twoCellAnchor>
    <xdr:from>
      <xdr:col>3</xdr:col>
      <xdr:colOff>1019577</xdr:colOff>
      <xdr:row>14</xdr:row>
      <xdr:rowOff>31304</xdr:rowOff>
    </xdr:from>
    <xdr:to>
      <xdr:col>5</xdr:col>
      <xdr:colOff>44718</xdr:colOff>
      <xdr:row>14</xdr:row>
      <xdr:rowOff>205704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05D7EA7-FDA4-E525-267F-9056E35880BF}"/>
            </a:ext>
          </a:extLst>
        </xdr:cNvPr>
        <xdr:cNvCxnSpPr>
          <a:stCxn id="9" idx="1"/>
        </xdr:cNvCxnSpPr>
      </xdr:nvCxnSpPr>
      <xdr:spPr>
        <a:xfrm flipH="1">
          <a:off x="6788239" y="4503135"/>
          <a:ext cx="1457817" cy="174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8AB6CC0-B373-440B-9BAF-110FA51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5032</xdr:rowOff>
    </xdr:from>
    <xdr:to>
      <xdr:col>2</xdr:col>
      <xdr:colOff>808011</xdr:colOff>
      <xdr:row>18</xdr:row>
      <xdr:rowOff>200534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C24D4-295D-463F-BF18-4510A11B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9962"/>
          <a:ext cx="2990265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773368</xdr:colOff>
      <xdr:row>6</xdr:row>
      <xdr:rowOff>10527</xdr:rowOff>
    </xdr:from>
    <xdr:to>
      <xdr:col>2</xdr:col>
      <xdr:colOff>2584718</xdr:colOff>
      <xdr:row>18</xdr:row>
      <xdr:rowOff>227942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0D4F6-AA0F-4DFA-9123-C916D7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5622" y="2085457"/>
          <a:ext cx="1811350" cy="372333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2514457</xdr:colOff>
      <xdr:row>6</xdr:row>
      <xdr:rowOff>3355</xdr:rowOff>
    </xdr:from>
    <xdr:to>
      <xdr:col>4</xdr:col>
      <xdr:colOff>510867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BC5738-90D2-4810-933D-F0A03794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96711" y="2078285"/>
          <a:ext cx="2799156" cy="3717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44643" y="0"/>
          <a:ext cx="1616808" cy="88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3"/>
  <sheetViews>
    <sheetView view="pageBreakPreview" zoomScale="62" zoomScaleNormal="40" zoomScaleSheetLayoutView="62" workbookViewId="0">
      <pane xSplit="12" ySplit="5" topLeftCell="M15" activePane="bottomRight" state="frozen"/>
      <selection activeCell="C5" sqref="C5"/>
      <selection pane="topRight" activeCell="C5" sqref="C5"/>
      <selection pane="bottomLeft" activeCell="C5" sqref="C5"/>
      <selection pane="bottomRight" activeCell="J25" sqref="J2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6.1796875" customWidth="1"/>
    <col min="4" max="4" width="12.36328125" style="7" customWidth="1"/>
    <col min="5" max="5" width="17.453125" style="25" customWidth="1"/>
    <col min="6" max="6" width="18" style="10" customWidth="1"/>
    <col min="7" max="7" width="11.1796875" style="10" customWidth="1"/>
    <col min="8" max="9" width="18" style="10" customWidth="1"/>
    <col min="10" max="10" width="11.1796875" style="10" customWidth="1"/>
    <col min="11" max="11" width="18" style="10" customWidth="1"/>
    <col min="12" max="12" width="67.453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6" width="22.36328125" customWidth="1"/>
  </cols>
  <sheetData>
    <row r="1" spans="1:26" ht="32.25" customHeight="1" thickBot="1" x14ac:dyDescent="1.05">
      <c r="A1" s="155" t="s">
        <v>9</v>
      </c>
      <c r="B1" s="155"/>
      <c r="C1" s="51">
        <v>118570</v>
      </c>
      <c r="E1" s="156"/>
      <c r="F1" s="156"/>
      <c r="G1" s="156"/>
      <c r="H1" s="14"/>
      <c r="I1" s="14"/>
      <c r="J1" s="14"/>
      <c r="K1" s="14"/>
      <c r="L1" s="26"/>
    </row>
    <row r="2" spans="1:26" ht="24.75" customHeight="1" thickBot="1" x14ac:dyDescent="1.05">
      <c r="A2" s="155" t="s">
        <v>10</v>
      </c>
      <c r="B2" s="155"/>
      <c r="C2" s="52" t="s">
        <v>47</v>
      </c>
      <c r="E2" s="157"/>
      <c r="F2" s="157"/>
      <c r="G2" s="157"/>
      <c r="H2" s="14"/>
      <c r="I2" s="14"/>
      <c r="J2" s="14"/>
      <c r="K2" s="14"/>
      <c r="L2" s="27"/>
    </row>
    <row r="3" spans="1:26" ht="24.75" customHeight="1" thickBot="1" x14ac:dyDescent="1.05">
      <c r="A3" s="161" t="s">
        <v>24</v>
      </c>
      <c r="B3" s="162"/>
      <c r="C3" s="30" t="s">
        <v>42</v>
      </c>
      <c r="E3" s="24"/>
      <c r="F3" s="14"/>
      <c r="G3" s="14"/>
      <c r="H3" s="14"/>
      <c r="I3" s="14"/>
      <c r="J3" s="14"/>
      <c r="K3" s="14"/>
      <c r="L3" s="27"/>
    </row>
    <row r="4" spans="1:26" ht="22.75" customHeight="1" thickBot="1" x14ac:dyDescent="0.55000000000000004">
      <c r="A4" s="155" t="s">
        <v>29</v>
      </c>
      <c r="B4" s="155"/>
      <c r="C4" s="28" t="s">
        <v>53</v>
      </c>
      <c r="E4" s="101" t="s">
        <v>61</v>
      </c>
      <c r="G4" s="13"/>
      <c r="J4" s="13"/>
      <c r="L4" s="27"/>
    </row>
    <row r="5" spans="1:26" ht="22.75" customHeight="1" thickBot="1" x14ac:dyDescent="0.55000000000000004">
      <c r="A5" s="160" t="s">
        <v>11</v>
      </c>
      <c r="B5" s="160"/>
      <c r="C5" s="15" t="s">
        <v>13</v>
      </c>
      <c r="G5" s="13"/>
      <c r="J5" s="13"/>
      <c r="L5" s="27"/>
    </row>
    <row r="6" spans="1:26" ht="24.75" customHeight="1" thickBot="1" x14ac:dyDescent="1.05">
      <c r="A6" s="158" t="s">
        <v>8</v>
      </c>
      <c r="B6" s="159"/>
      <c r="C6" s="60"/>
      <c r="E6" s="24"/>
      <c r="F6" s="14"/>
      <c r="G6" s="14"/>
      <c r="H6" s="14"/>
      <c r="I6" s="14"/>
      <c r="J6" s="14"/>
      <c r="K6" s="14"/>
      <c r="L6" s="27"/>
    </row>
    <row r="7" spans="1:26" ht="39.75" customHeight="1" thickBot="1" x14ac:dyDescent="0.55000000000000004">
      <c r="A7" s="61"/>
      <c r="B7" s="144" t="s">
        <v>4</v>
      </c>
      <c r="C7" s="145"/>
      <c r="D7" s="65"/>
      <c r="E7" s="69" t="s">
        <v>12</v>
      </c>
      <c r="F7" s="67" t="s">
        <v>55</v>
      </c>
      <c r="G7" s="33"/>
      <c r="H7" s="102" t="s">
        <v>56</v>
      </c>
      <c r="I7" s="124" t="s">
        <v>59</v>
      </c>
      <c r="J7" s="125"/>
      <c r="K7" s="102" t="s">
        <v>56</v>
      </c>
      <c r="L7" s="62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4" customHeight="1" thickBot="1" x14ac:dyDescent="0.55000000000000004">
      <c r="A8" s="63" t="s">
        <v>5</v>
      </c>
      <c r="B8" s="146" t="s">
        <v>40</v>
      </c>
      <c r="C8" s="147"/>
      <c r="D8" s="66" t="s">
        <v>14</v>
      </c>
      <c r="E8" s="70" t="s">
        <v>13</v>
      </c>
      <c r="F8" s="68">
        <v>45461</v>
      </c>
      <c r="G8" s="64" t="s">
        <v>28</v>
      </c>
      <c r="H8" s="103">
        <v>45461</v>
      </c>
      <c r="I8" s="126">
        <v>45545</v>
      </c>
      <c r="J8" s="127" t="s">
        <v>28</v>
      </c>
      <c r="K8" s="103">
        <v>45545</v>
      </c>
      <c r="L8" s="71" t="s">
        <v>60</v>
      </c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73" customFormat="1" ht="25" customHeight="1" x14ac:dyDescent="0.5">
      <c r="A9" s="115">
        <v>1</v>
      </c>
      <c r="B9" s="140" t="s">
        <v>20</v>
      </c>
      <c r="C9" s="148"/>
      <c r="D9" s="97">
        <v>0.25</v>
      </c>
      <c r="E9" s="56">
        <v>7</v>
      </c>
      <c r="F9" s="116">
        <v>6.875</v>
      </c>
      <c r="G9" s="117">
        <f t="shared" ref="G9" si="0">F9-E9</f>
        <v>-0.125</v>
      </c>
      <c r="H9" s="120"/>
      <c r="I9" s="128">
        <v>7</v>
      </c>
      <c r="J9" s="117">
        <f>I9-E9</f>
        <v>0</v>
      </c>
      <c r="K9" s="120"/>
      <c r="L9" s="118"/>
      <c r="M9" s="7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3" customFormat="1" ht="25" customHeight="1" x14ac:dyDescent="0.5">
      <c r="A10" s="59">
        <v>3</v>
      </c>
      <c r="B10" s="149" t="s">
        <v>25</v>
      </c>
      <c r="C10" s="149"/>
      <c r="D10" s="84">
        <v>0.75</v>
      </c>
      <c r="E10" s="48">
        <v>23.5</v>
      </c>
      <c r="F10" s="74">
        <v>23</v>
      </c>
      <c r="G10" s="75">
        <f t="shared" ref="G10" si="1">F10-E10</f>
        <v>-0.5</v>
      </c>
      <c r="H10" s="104"/>
      <c r="I10" s="129">
        <v>23.5</v>
      </c>
      <c r="J10" s="75">
        <f>I10-E10</f>
        <v>0</v>
      </c>
      <c r="K10" s="104"/>
      <c r="L10" s="76"/>
      <c r="M10" s="7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3" customFormat="1" ht="25" customHeight="1" x14ac:dyDescent="0.5">
      <c r="A11" s="108">
        <v>4</v>
      </c>
      <c r="B11" s="142" t="s">
        <v>26</v>
      </c>
      <c r="C11" s="143"/>
      <c r="D11" s="109">
        <v>0.75</v>
      </c>
      <c r="E11" s="110">
        <v>18.5</v>
      </c>
      <c r="F11" s="111">
        <v>17.5</v>
      </c>
      <c r="G11" s="112">
        <f t="shared" ref="G11:G17" si="2">F11-E11</f>
        <v>-1</v>
      </c>
      <c r="H11" s="113"/>
      <c r="I11" s="111">
        <v>19</v>
      </c>
      <c r="J11" s="112">
        <f t="shared" ref="J11:J22" si="3">I11-E11</f>
        <v>0.5</v>
      </c>
      <c r="K11" s="113"/>
      <c r="L11" s="114" t="s">
        <v>33</v>
      </c>
      <c r="M11" s="7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3" customFormat="1" ht="25" customHeight="1" x14ac:dyDescent="0.5">
      <c r="A12" s="59">
        <v>5</v>
      </c>
      <c r="B12" s="140" t="s">
        <v>23</v>
      </c>
      <c r="C12" s="141"/>
      <c r="D12" s="97">
        <v>0.625</v>
      </c>
      <c r="E12" s="56">
        <v>26</v>
      </c>
      <c r="F12" s="74">
        <v>26.5</v>
      </c>
      <c r="G12" s="75">
        <f t="shared" si="2"/>
        <v>0.5</v>
      </c>
      <c r="H12" s="104"/>
      <c r="I12" s="129">
        <v>26</v>
      </c>
      <c r="J12" s="75">
        <f t="shared" si="3"/>
        <v>0</v>
      </c>
      <c r="K12" s="104"/>
      <c r="L12" s="76"/>
      <c r="M12" s="7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3" customFormat="1" ht="25" customHeight="1" x14ac:dyDescent="0.5">
      <c r="A13" s="59">
        <v>6</v>
      </c>
      <c r="B13" s="106" t="s">
        <v>52</v>
      </c>
      <c r="C13" s="107"/>
      <c r="D13" s="84">
        <v>0.375</v>
      </c>
      <c r="E13" s="48">
        <v>15.5</v>
      </c>
      <c r="F13" s="74">
        <v>15.5</v>
      </c>
      <c r="G13" s="75">
        <f t="shared" si="2"/>
        <v>0</v>
      </c>
      <c r="H13" s="104"/>
      <c r="I13" s="129">
        <v>15.75</v>
      </c>
      <c r="J13" s="75">
        <f t="shared" si="3"/>
        <v>0.25</v>
      </c>
      <c r="K13" s="104"/>
      <c r="L13" s="76"/>
      <c r="M13" s="7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3" customFormat="1" ht="25" customHeight="1" x14ac:dyDescent="0.5">
      <c r="A14" s="59">
        <v>7</v>
      </c>
      <c r="B14" s="153" t="s">
        <v>27</v>
      </c>
      <c r="C14" s="149"/>
      <c r="D14" s="84">
        <v>0.375</v>
      </c>
      <c r="E14" s="48">
        <v>10.5</v>
      </c>
      <c r="F14" s="74">
        <v>10.375</v>
      </c>
      <c r="G14" s="75">
        <f t="shared" si="2"/>
        <v>-0.125</v>
      </c>
      <c r="H14" s="104"/>
      <c r="I14" s="129">
        <v>10.625</v>
      </c>
      <c r="J14" s="75">
        <f t="shared" si="3"/>
        <v>0.125</v>
      </c>
      <c r="K14" s="104"/>
      <c r="L14" s="76"/>
      <c r="M14" s="7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3" customFormat="1" ht="25" customHeight="1" x14ac:dyDescent="0.5">
      <c r="A15" s="108">
        <v>8</v>
      </c>
      <c r="B15" s="142" t="s">
        <v>45</v>
      </c>
      <c r="C15" s="143"/>
      <c r="D15" s="109">
        <v>0.625</v>
      </c>
      <c r="E15" s="110">
        <v>31.5</v>
      </c>
      <c r="F15" s="111">
        <v>32.75</v>
      </c>
      <c r="G15" s="112">
        <f t="shared" si="2"/>
        <v>1.25</v>
      </c>
      <c r="H15" s="113"/>
      <c r="I15" s="111">
        <v>31</v>
      </c>
      <c r="J15" s="112">
        <f t="shared" si="3"/>
        <v>-0.5</v>
      </c>
      <c r="K15" s="113"/>
      <c r="L15" s="114" t="s">
        <v>33</v>
      </c>
      <c r="M15" s="7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3" customFormat="1" ht="25" customHeight="1" x14ac:dyDescent="0.5">
      <c r="A16" s="59">
        <v>10</v>
      </c>
      <c r="B16" s="153" t="s">
        <v>38</v>
      </c>
      <c r="C16" s="149"/>
      <c r="D16" s="84">
        <v>0.25</v>
      </c>
      <c r="E16" s="48">
        <v>3.5</v>
      </c>
      <c r="F16" s="74">
        <v>3.25</v>
      </c>
      <c r="G16" s="75">
        <f t="shared" si="2"/>
        <v>-0.25</v>
      </c>
      <c r="H16" s="104"/>
      <c r="I16" s="129">
        <v>3.5</v>
      </c>
      <c r="J16" s="75">
        <f t="shared" si="3"/>
        <v>0</v>
      </c>
      <c r="K16" s="104"/>
      <c r="L16" s="76"/>
      <c r="M16" s="7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73" customFormat="1" ht="25" customHeight="1" x14ac:dyDescent="0.5">
      <c r="A17" s="59">
        <v>11</v>
      </c>
      <c r="B17" s="153" t="s">
        <v>31</v>
      </c>
      <c r="C17" s="149"/>
      <c r="D17" s="84">
        <v>0.125</v>
      </c>
      <c r="E17" s="48">
        <v>3</v>
      </c>
      <c r="F17" s="74">
        <v>2.75</v>
      </c>
      <c r="G17" s="75">
        <f t="shared" si="2"/>
        <v>-0.25</v>
      </c>
      <c r="H17" s="104"/>
      <c r="I17" s="129">
        <v>3.125</v>
      </c>
      <c r="J17" s="75">
        <f t="shared" si="3"/>
        <v>0.125</v>
      </c>
      <c r="K17" s="104"/>
      <c r="L17" s="76"/>
      <c r="M17" s="7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73" customFormat="1" ht="25" customHeight="1" x14ac:dyDescent="0.5">
      <c r="A18" s="59">
        <v>12</v>
      </c>
      <c r="B18" s="140" t="s">
        <v>30</v>
      </c>
      <c r="C18" s="148"/>
      <c r="D18" s="97">
        <v>0.125</v>
      </c>
      <c r="E18" s="56">
        <v>3</v>
      </c>
      <c r="F18" s="74">
        <v>2.75</v>
      </c>
      <c r="G18" s="75">
        <f t="shared" ref="G18" si="4">F18-E18</f>
        <v>-0.25</v>
      </c>
      <c r="H18" s="104"/>
      <c r="I18" s="129">
        <v>3</v>
      </c>
      <c r="J18" s="75">
        <f t="shared" si="3"/>
        <v>0</v>
      </c>
      <c r="K18" s="104"/>
      <c r="L18" s="12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73" customFormat="1" ht="25" customHeight="1" x14ac:dyDescent="0.5">
      <c r="A19" s="59">
        <v>13</v>
      </c>
      <c r="B19" s="153" t="s">
        <v>34</v>
      </c>
      <c r="C19" s="149"/>
      <c r="D19" s="84">
        <v>0.125</v>
      </c>
      <c r="E19" s="48">
        <v>1</v>
      </c>
      <c r="F19" s="74">
        <v>0.875</v>
      </c>
      <c r="G19" s="75">
        <f t="shared" ref="G19" si="5">F19-E19</f>
        <v>-0.125</v>
      </c>
      <c r="H19" s="104"/>
      <c r="I19" s="129">
        <v>1.125</v>
      </c>
      <c r="J19" s="75">
        <f t="shared" si="3"/>
        <v>0.125</v>
      </c>
      <c r="K19" s="104"/>
      <c r="L19" s="76"/>
      <c r="M19" s="7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73" customFormat="1" ht="25" customHeight="1" x14ac:dyDescent="0.5">
      <c r="A20" s="108">
        <v>14</v>
      </c>
      <c r="B20" s="142" t="s">
        <v>21</v>
      </c>
      <c r="C20" s="143"/>
      <c r="D20" s="109">
        <v>0.125</v>
      </c>
      <c r="E20" s="110">
        <v>4</v>
      </c>
      <c r="F20" s="111">
        <v>3.75</v>
      </c>
      <c r="G20" s="112">
        <f>F20-E20</f>
        <v>-0.25</v>
      </c>
      <c r="H20" s="113"/>
      <c r="I20" s="111">
        <v>3.875</v>
      </c>
      <c r="J20" s="112">
        <f t="shared" si="3"/>
        <v>-0.125</v>
      </c>
      <c r="K20" s="113">
        <v>4.25</v>
      </c>
      <c r="L20" s="114" t="s">
        <v>57</v>
      </c>
      <c r="M20" s="7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73" customFormat="1" ht="25" customHeight="1" x14ac:dyDescent="0.5">
      <c r="A21" s="59">
        <v>15</v>
      </c>
      <c r="B21" s="153" t="s">
        <v>22</v>
      </c>
      <c r="C21" s="149"/>
      <c r="D21" s="84">
        <v>0.125</v>
      </c>
      <c r="E21" s="48">
        <v>1</v>
      </c>
      <c r="F21" s="74">
        <v>1</v>
      </c>
      <c r="G21" s="75">
        <f>F21-E21</f>
        <v>0</v>
      </c>
      <c r="H21" s="104"/>
      <c r="I21" s="129">
        <v>1.25</v>
      </c>
      <c r="J21" s="75">
        <f t="shared" si="3"/>
        <v>0.25</v>
      </c>
      <c r="K21" s="104"/>
      <c r="L21" s="105"/>
      <c r="M21" s="7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3" customFormat="1" ht="25" customHeight="1" x14ac:dyDescent="0.5">
      <c r="A22" s="59">
        <v>16</v>
      </c>
      <c r="B22" s="154" t="s">
        <v>35</v>
      </c>
      <c r="C22" s="154"/>
      <c r="D22" s="119">
        <v>0.25</v>
      </c>
      <c r="E22" s="90">
        <v>8.5</v>
      </c>
      <c r="F22" s="74">
        <v>8.5</v>
      </c>
      <c r="G22" s="75">
        <f t="shared" ref="G22:G25" si="6">F22-E22</f>
        <v>0</v>
      </c>
      <c r="H22" s="104"/>
      <c r="I22" s="129">
        <v>8.5</v>
      </c>
      <c r="J22" s="75">
        <f t="shared" si="3"/>
        <v>0</v>
      </c>
      <c r="K22" s="104"/>
      <c r="L22" s="76"/>
      <c r="M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3" customFormat="1" ht="25" customHeight="1" x14ac:dyDescent="0.5">
      <c r="A23" s="59">
        <v>17</v>
      </c>
      <c r="B23" s="154" t="s">
        <v>36</v>
      </c>
      <c r="C23" s="154"/>
      <c r="D23" s="119">
        <v>0.25</v>
      </c>
      <c r="E23" s="90">
        <v>6.75</v>
      </c>
      <c r="F23" s="74">
        <v>6.75</v>
      </c>
      <c r="G23" s="75">
        <f t="shared" si="6"/>
        <v>0</v>
      </c>
      <c r="H23" s="104">
        <v>7</v>
      </c>
      <c r="I23" s="129">
        <v>7</v>
      </c>
      <c r="J23" s="75">
        <f t="shared" ref="J23:J25" si="7">I23-H23</f>
        <v>0</v>
      </c>
      <c r="K23" s="104"/>
      <c r="L23" s="76"/>
      <c r="M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3" customFormat="1" ht="25" customHeight="1" x14ac:dyDescent="0.5">
      <c r="A24" s="108">
        <v>18</v>
      </c>
      <c r="B24" s="142" t="s">
        <v>39</v>
      </c>
      <c r="C24" s="143"/>
      <c r="D24" s="121">
        <v>0.25</v>
      </c>
      <c r="E24" s="113">
        <v>5.5</v>
      </c>
      <c r="F24" s="111">
        <v>5.25</v>
      </c>
      <c r="G24" s="112">
        <f t="shared" si="6"/>
        <v>-0.25</v>
      </c>
      <c r="H24" s="113">
        <v>5.75</v>
      </c>
      <c r="I24" s="111">
        <v>5.5</v>
      </c>
      <c r="J24" s="112">
        <f t="shared" si="7"/>
        <v>-0.25</v>
      </c>
      <c r="K24" s="113"/>
      <c r="L24" s="114" t="s">
        <v>33</v>
      </c>
      <c r="M24" s="7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73" customFormat="1" ht="25" customHeight="1" x14ac:dyDescent="0.5">
      <c r="A25" s="108">
        <v>19</v>
      </c>
      <c r="B25" s="142" t="s">
        <v>37</v>
      </c>
      <c r="C25" s="143"/>
      <c r="D25" s="121">
        <v>0.5</v>
      </c>
      <c r="E25" s="113">
        <v>21.5</v>
      </c>
      <c r="F25" s="111">
        <v>20.5</v>
      </c>
      <c r="G25" s="112">
        <f t="shared" si="6"/>
        <v>-1</v>
      </c>
      <c r="H25" s="113">
        <v>22</v>
      </c>
      <c r="I25" s="111">
        <v>21.5</v>
      </c>
      <c r="J25" s="112">
        <f t="shared" si="7"/>
        <v>-0.5</v>
      </c>
      <c r="K25" s="113"/>
      <c r="L25" s="114" t="s">
        <v>33</v>
      </c>
      <c r="M25" s="7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3" customFormat="1" ht="20.5" hidden="1" customHeight="1" x14ac:dyDescent="0.5">
      <c r="A26" s="59">
        <v>15</v>
      </c>
      <c r="B26" s="151" t="s">
        <v>32</v>
      </c>
      <c r="C26" s="152"/>
      <c r="D26" s="84">
        <v>0.125</v>
      </c>
      <c r="E26" s="48">
        <v>8.75</v>
      </c>
      <c r="F26" s="74"/>
      <c r="G26" s="75">
        <f>F26-E26</f>
        <v>-8.75</v>
      </c>
      <c r="H26" s="74"/>
      <c r="I26" s="74"/>
      <c r="J26" s="75">
        <f>I26-H26</f>
        <v>0</v>
      </c>
      <c r="K26" s="74"/>
      <c r="L26" s="76"/>
      <c r="M26" s="7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3" customFormat="1" ht="24.5" hidden="1" customHeight="1" x14ac:dyDescent="0.5">
      <c r="A27" s="59">
        <v>20</v>
      </c>
      <c r="B27" s="150" t="s">
        <v>49</v>
      </c>
      <c r="C27" s="150"/>
      <c r="D27" s="84">
        <v>0.125</v>
      </c>
      <c r="E27" s="48"/>
      <c r="F27" s="74"/>
      <c r="G27" s="75">
        <f>F27-E27</f>
        <v>0</v>
      </c>
      <c r="H27" s="74"/>
      <c r="I27" s="74"/>
      <c r="J27" s="75">
        <f>I27-H27</f>
        <v>0</v>
      </c>
      <c r="K27" s="74"/>
      <c r="L27" s="105" t="s">
        <v>33</v>
      </c>
      <c r="M27" s="7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" customHeight="1" x14ac:dyDescent="0.35">
      <c r="A28" s="5"/>
      <c r="B28" s="95" t="s">
        <v>54</v>
      </c>
      <c r="C28" s="5"/>
      <c r="D28" s="8"/>
      <c r="E28" s="8"/>
      <c r="F28" s="8"/>
      <c r="G28" s="8"/>
      <c r="H28" s="8"/>
      <c r="I28" s="8"/>
      <c r="J28" s="8"/>
      <c r="K28" s="8"/>
      <c r="L28" s="96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6" ht="19" customHeight="1" x14ac:dyDescent="0.35">
      <c r="A29" s="6">
        <v>1</v>
      </c>
      <c r="B29" s="98" t="s">
        <v>41</v>
      </c>
      <c r="C29" s="5"/>
      <c r="D29" s="8"/>
      <c r="E29" s="11"/>
      <c r="F29" s="8"/>
      <c r="G29" s="8"/>
      <c r="H29" s="8"/>
      <c r="I29" s="8"/>
      <c r="J29" s="8"/>
      <c r="K29" s="8"/>
      <c r="L29" s="96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6" ht="19" customHeight="1" x14ac:dyDescent="0.35">
      <c r="A30" s="6">
        <v>2</v>
      </c>
      <c r="B30" s="98" t="s">
        <v>51</v>
      </c>
      <c r="C30" s="5"/>
      <c r="D30" s="8"/>
      <c r="E30" s="11"/>
      <c r="F30" s="8"/>
      <c r="G30" s="8"/>
      <c r="H30" s="8"/>
      <c r="I30" s="8"/>
      <c r="J30" s="8"/>
      <c r="K30" s="8"/>
      <c r="L30" s="96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6" ht="19" customHeight="1" x14ac:dyDescent="0.45">
      <c r="A31" s="6">
        <v>3</v>
      </c>
      <c r="B31" s="122" t="s">
        <v>58</v>
      </c>
      <c r="C31" s="5"/>
      <c r="D31" s="8"/>
      <c r="E31" s="11"/>
      <c r="F31" s="8"/>
      <c r="G31" s="8"/>
      <c r="H31" s="8"/>
      <c r="I31" s="8"/>
      <c r="J31" s="8"/>
      <c r="K31" s="8"/>
      <c r="L31" s="96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6" ht="19" customHeight="1" x14ac:dyDescent="0.35">
      <c r="A32" s="6">
        <v>4</v>
      </c>
      <c r="B32" s="99" t="s">
        <v>44</v>
      </c>
      <c r="C32" s="5"/>
      <c r="D32" s="8"/>
      <c r="E32" s="11"/>
      <c r="F32" s="8"/>
      <c r="G32" s="8"/>
      <c r="H32" s="8"/>
      <c r="I32" s="8"/>
      <c r="J32" s="8"/>
      <c r="K32" s="8"/>
      <c r="L32" s="96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8" ht="19" customHeight="1" x14ac:dyDescent="0.35">
      <c r="A33" s="6">
        <v>5</v>
      </c>
      <c r="B33" s="98" t="s">
        <v>48</v>
      </c>
      <c r="C33" s="5"/>
      <c r="D33" s="8"/>
      <c r="E33" s="11"/>
      <c r="F33" s="8"/>
      <c r="G33" s="8"/>
      <c r="H33" s="8"/>
      <c r="I33" s="8"/>
      <c r="J33" s="8"/>
      <c r="K33" s="8"/>
      <c r="L33" s="96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8" s="73" customFormat="1" ht="19" customHeight="1" x14ac:dyDescent="0.5">
      <c r="A34" s="6"/>
      <c r="B34" s="130" t="s">
        <v>62</v>
      </c>
      <c r="C34" s="6"/>
      <c r="D34" s="131"/>
      <c r="E34" s="132"/>
      <c r="F34" s="131"/>
      <c r="G34" s="131"/>
      <c r="H34" s="131"/>
      <c r="I34" s="131"/>
      <c r="J34" s="131"/>
      <c r="K34" s="131"/>
      <c r="L34" s="131"/>
      <c r="M34" s="13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s="73" customFormat="1" ht="19" customHeight="1" x14ac:dyDescent="0.5">
      <c r="A35" s="6">
        <v>1</v>
      </c>
      <c r="B35" s="133" t="s">
        <v>63</v>
      </c>
      <c r="C35" s="6"/>
      <c r="D35" s="131"/>
      <c r="E35" s="132"/>
      <c r="F35" s="131"/>
      <c r="G35" s="131"/>
      <c r="H35" s="131"/>
      <c r="I35" s="131"/>
      <c r="J35" s="131"/>
      <c r="K35" s="131"/>
      <c r="L35" s="131"/>
      <c r="M35" s="13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73" customFormat="1" ht="19" customHeight="1" x14ac:dyDescent="0.5">
      <c r="A36" s="6"/>
      <c r="B36" s="133" t="s">
        <v>66</v>
      </c>
      <c r="C36" s="6"/>
      <c r="D36" s="131"/>
      <c r="E36" s="132"/>
      <c r="F36" s="131"/>
      <c r="G36" s="131"/>
      <c r="H36" s="131"/>
      <c r="I36" s="131"/>
      <c r="J36" s="131"/>
      <c r="K36" s="131"/>
      <c r="L36" s="131"/>
      <c r="M36" s="13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s="73" customFormat="1" ht="19" customHeight="1" x14ac:dyDescent="0.5">
      <c r="A37" s="6">
        <v>2</v>
      </c>
      <c r="B37" s="133" t="s">
        <v>64</v>
      </c>
      <c r="C37" s="6"/>
      <c r="D37" s="131"/>
      <c r="E37" s="132"/>
      <c r="F37" s="131"/>
      <c r="G37" s="131"/>
      <c r="H37" s="131"/>
      <c r="I37" s="131"/>
      <c r="J37" s="131"/>
      <c r="K37" s="131"/>
      <c r="L37" s="131"/>
      <c r="M37" s="13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73" customFormat="1" ht="19" customHeight="1" x14ac:dyDescent="0.5">
      <c r="A38" s="6">
        <v>3</v>
      </c>
      <c r="B38" s="133" t="s">
        <v>65</v>
      </c>
      <c r="C38" s="6"/>
      <c r="D38" s="131"/>
      <c r="E38" s="132"/>
      <c r="F38" s="131"/>
      <c r="G38" s="131"/>
      <c r="H38" s="131"/>
      <c r="I38" s="131"/>
      <c r="J38" s="131"/>
      <c r="K38" s="131"/>
      <c r="L38" s="131"/>
      <c r="M38" s="13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9" customHeight="1" x14ac:dyDescent="0.35">
      <c r="A39" s="5"/>
      <c r="B39" s="83"/>
      <c r="C39" s="29"/>
      <c r="D39" s="8"/>
      <c r="E39" s="11"/>
      <c r="F39" s="8"/>
      <c r="G39" s="8"/>
      <c r="H39" s="8"/>
      <c r="I39" s="8"/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8" ht="19" customHeight="1" x14ac:dyDescent="0.35">
      <c r="A40" s="5"/>
      <c r="B40" s="98"/>
      <c r="C40" s="5"/>
      <c r="D40" s="8"/>
      <c r="E40" s="100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</row>
    <row r="41" spans="1:28" ht="19" customHeight="1" x14ac:dyDescent="0.35">
      <c r="A41" s="5"/>
      <c r="B41" s="98"/>
      <c r="C41" s="5"/>
      <c r="D41" s="8"/>
      <c r="E41" s="100"/>
      <c r="F41" s="8"/>
      <c r="G41" s="8"/>
      <c r="H41" s="8"/>
      <c r="I41" s="8"/>
      <c r="J41" s="8"/>
      <c r="K41" s="8"/>
      <c r="L41" s="5"/>
      <c r="M41" s="5"/>
      <c r="N41" s="5"/>
      <c r="O41" s="5"/>
      <c r="P41" s="5"/>
      <c r="Q41" s="5"/>
      <c r="R41" s="5"/>
      <c r="S41" s="5"/>
      <c r="T41" s="5"/>
    </row>
    <row r="42" spans="1:28" ht="19" customHeight="1" x14ac:dyDescent="0.35">
      <c r="A42" s="5"/>
      <c r="B42" s="98"/>
      <c r="C42" s="5"/>
      <c r="D42" s="8"/>
      <c r="E42" s="100"/>
      <c r="F42" s="8"/>
      <c r="G42" s="8"/>
      <c r="H42" s="8"/>
      <c r="I42" s="8"/>
      <c r="J42" s="8"/>
      <c r="K42" s="8"/>
      <c r="L42" s="5"/>
      <c r="M42" s="5"/>
      <c r="N42" s="5"/>
      <c r="O42" s="5"/>
      <c r="P42" s="5"/>
      <c r="Q42" s="5"/>
      <c r="R42" s="5"/>
      <c r="S42" s="5"/>
      <c r="T42" s="5"/>
    </row>
    <row r="43" spans="1:28" ht="19" customHeight="1" x14ac:dyDescent="0.35">
      <c r="A43" s="5"/>
      <c r="B43" s="99"/>
      <c r="C43" s="5"/>
      <c r="D43" s="8"/>
      <c r="E43" s="11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8" ht="19" customHeight="1" x14ac:dyDescent="0.35">
      <c r="A44" s="5"/>
      <c r="B44" s="99"/>
      <c r="C44" s="5"/>
      <c r="D44" s="8"/>
      <c r="E44" s="11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8" ht="19" customHeight="1" x14ac:dyDescent="0.35">
      <c r="A45" s="5"/>
      <c r="B45" s="94"/>
      <c r="C45" s="5"/>
      <c r="D45" s="8"/>
      <c r="E45" s="11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8" ht="19" customHeight="1" x14ac:dyDescent="0.35">
      <c r="A46" s="5"/>
      <c r="B46" s="99"/>
      <c r="C46" s="5"/>
      <c r="D46" s="8"/>
      <c r="E46" s="11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8" ht="19" customHeight="1" x14ac:dyDescent="0.35">
      <c r="A47" s="5"/>
      <c r="B47" s="99"/>
      <c r="C47" s="5"/>
      <c r="D47" s="8"/>
      <c r="E47" s="11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8" ht="19" customHeight="1" x14ac:dyDescent="0.35">
      <c r="A48" s="5"/>
      <c r="B48" s="99"/>
      <c r="C48" s="5"/>
      <c r="D48" s="8"/>
      <c r="E48" s="11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9" customHeight="1" x14ac:dyDescent="0.35">
      <c r="A49" s="5"/>
      <c r="B49" s="98"/>
      <c r="C49" s="5"/>
      <c r="D49" s="8"/>
      <c r="E49" s="11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" customHeight="1" x14ac:dyDescent="0.35">
      <c r="A50" s="5"/>
      <c r="B50" s="98"/>
      <c r="C50" s="5"/>
      <c r="D50" s="8"/>
      <c r="E50" s="11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" customHeight="1" x14ac:dyDescent="0.35">
      <c r="A51" s="5"/>
      <c r="B51" s="98"/>
      <c r="C51" s="5"/>
      <c r="D51" s="8"/>
      <c r="E51" s="11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" customHeight="1" x14ac:dyDescent="0.35">
      <c r="A52" s="5"/>
      <c r="B52" s="98"/>
      <c r="C52" s="5"/>
      <c r="D52" s="8"/>
      <c r="E52" s="11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" customHeight="1" x14ac:dyDescent="0.35">
      <c r="A53" s="5"/>
      <c r="B53" s="98"/>
      <c r="C53" s="5"/>
      <c r="D53" s="8"/>
      <c r="E53" s="11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" customHeight="1" x14ac:dyDescent="0.35">
      <c r="A54" s="5"/>
      <c r="B54" s="29"/>
      <c r="C54" s="5"/>
      <c r="D54" s="8"/>
      <c r="E54" s="11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" customHeight="1" x14ac:dyDescent="0.35">
      <c r="A55" s="5"/>
      <c r="B55" s="29"/>
      <c r="C55" s="5"/>
      <c r="D55" s="8"/>
      <c r="E55" s="11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" customHeight="1" x14ac:dyDescent="0.35">
      <c r="A56" s="5"/>
      <c r="B56" s="29"/>
      <c r="C56" s="5"/>
      <c r="D56" s="8"/>
      <c r="E56" s="11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" customHeight="1" x14ac:dyDescent="0.35">
      <c r="A57" s="5"/>
      <c r="B57" s="29"/>
      <c r="C57" s="5"/>
      <c r="D57" s="8"/>
      <c r="E57" s="11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" customHeight="1" x14ac:dyDescent="0.35">
      <c r="A58" s="5"/>
      <c r="B58" s="29"/>
      <c r="C58" s="5"/>
      <c r="D58" s="8"/>
      <c r="E58" s="11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" customHeight="1" x14ac:dyDescent="0.35">
      <c r="A59" s="5"/>
      <c r="B59" s="29"/>
      <c r="C59" s="5"/>
      <c r="D59" s="8"/>
      <c r="E59" s="11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" customHeight="1" x14ac:dyDescent="0.35">
      <c r="A60" s="5"/>
      <c r="B60" s="29"/>
      <c r="C60" s="5"/>
      <c r="D60" s="8"/>
      <c r="E60" s="11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" customHeight="1" x14ac:dyDescent="0.35">
      <c r="A61" s="5"/>
      <c r="B61" s="29"/>
      <c r="C61" s="5"/>
      <c r="D61" s="8"/>
      <c r="E61" s="11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" customHeight="1" x14ac:dyDescent="0.35">
      <c r="A62" s="5"/>
      <c r="B62" s="29"/>
      <c r="C62" s="5"/>
      <c r="D62" s="8"/>
      <c r="E62" s="11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" customHeight="1" x14ac:dyDescent="0.35">
      <c r="A63" s="5"/>
      <c r="B63" s="29"/>
      <c r="C63" s="5"/>
      <c r="D63" s="8"/>
      <c r="E63" s="11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" customHeight="1" x14ac:dyDescent="0.35">
      <c r="A64" s="5"/>
      <c r="B64" s="29"/>
      <c r="C64" s="5"/>
      <c r="D64" s="8"/>
      <c r="E64" s="11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" customHeight="1" x14ac:dyDescent="0.35">
      <c r="A838" s="5"/>
      <c r="B838" s="5"/>
      <c r="C838" s="5"/>
      <c r="D838" s="8"/>
      <c r="E838" s="11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" customHeight="1" x14ac:dyDescent="0.35">
      <c r="A839" s="5"/>
      <c r="B839" s="5"/>
      <c r="C839" s="5"/>
      <c r="D839" s="8"/>
      <c r="E839" s="11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" customHeight="1" x14ac:dyDescent="0.35">
      <c r="A840" s="5"/>
      <c r="B840" s="5"/>
      <c r="C840" s="5"/>
      <c r="D840" s="8"/>
      <c r="E840" s="11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" customHeight="1" x14ac:dyDescent="0.35">
      <c r="A841" s="5"/>
      <c r="B841" s="5"/>
      <c r="C841" s="5"/>
      <c r="D841" s="8"/>
      <c r="E841" s="11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9" customHeight="1" x14ac:dyDescent="0.35">
      <c r="A842" s="5"/>
      <c r="B842" s="5"/>
      <c r="C842" s="5"/>
      <c r="D842" s="8"/>
      <c r="E842" s="11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9" customHeight="1" x14ac:dyDescent="0.35">
      <c r="A843" s="5"/>
      <c r="B843" s="5"/>
      <c r="C843" s="5"/>
      <c r="D843" s="8"/>
      <c r="E843" s="11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9" customHeight="1" x14ac:dyDescent="0.35">
      <c r="A844" s="5"/>
      <c r="B844" s="5"/>
      <c r="C844" s="5"/>
      <c r="D844" s="8"/>
      <c r="E844" s="11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9" customHeight="1" x14ac:dyDescent="0.35">
      <c r="A845" s="5"/>
      <c r="B845" s="5"/>
      <c r="C845" s="5"/>
      <c r="D845" s="8"/>
      <c r="E845" s="11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9" customHeight="1" x14ac:dyDescent="0.35">
      <c r="A846" s="5"/>
      <c r="B846" s="5"/>
      <c r="C846" s="5"/>
      <c r="D846" s="8"/>
      <c r="E846" s="11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9" customHeight="1" x14ac:dyDescent="0.35">
      <c r="A847" s="5"/>
      <c r="B847" s="5"/>
      <c r="C847" s="5"/>
      <c r="D847" s="8"/>
      <c r="E847" s="11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9" customHeight="1" x14ac:dyDescent="0.35">
      <c r="A848" s="5"/>
      <c r="B848" s="5"/>
      <c r="C848" s="5"/>
      <c r="D848" s="8"/>
      <c r="E848" s="11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9" customHeight="1" x14ac:dyDescent="0.35">
      <c r="A849" s="5"/>
      <c r="B849" s="5"/>
      <c r="C849" s="5"/>
      <c r="D849" s="8"/>
      <c r="E849" s="11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9" customHeight="1" x14ac:dyDescent="0.35">
      <c r="A850" s="5"/>
      <c r="B850" s="5"/>
      <c r="C850" s="5"/>
      <c r="D850" s="8"/>
      <c r="E850" s="11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9" customHeight="1" x14ac:dyDescent="0.35">
      <c r="A851" s="5"/>
      <c r="B851" s="5"/>
      <c r="C851" s="5"/>
      <c r="D851" s="8"/>
      <c r="E851" s="11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9" customHeight="1" x14ac:dyDescent="0.35">
      <c r="A852" s="5"/>
      <c r="B852" s="5"/>
      <c r="C852" s="5"/>
      <c r="D852" s="8"/>
      <c r="E852" s="11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9" customHeight="1" x14ac:dyDescent="0.35">
      <c r="A853" s="5"/>
      <c r="B853" s="5"/>
      <c r="C853" s="5"/>
      <c r="D853" s="8"/>
      <c r="E853" s="11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</sheetData>
  <mergeCells count="27">
    <mergeCell ref="A1:B1"/>
    <mergeCell ref="E1:G2"/>
    <mergeCell ref="A2:B2"/>
    <mergeCell ref="A4:B4"/>
    <mergeCell ref="A6:B6"/>
    <mergeCell ref="A5:B5"/>
    <mergeCell ref="A3:B3"/>
    <mergeCell ref="B27:C27"/>
    <mergeCell ref="B26:C26"/>
    <mergeCell ref="B20:C20"/>
    <mergeCell ref="B21:C21"/>
    <mergeCell ref="B14:C14"/>
    <mergeCell ref="B17:C17"/>
    <mergeCell ref="B18:C18"/>
    <mergeCell ref="B19:C19"/>
    <mergeCell ref="B22:C22"/>
    <mergeCell ref="B23:C23"/>
    <mergeCell ref="B24:C24"/>
    <mergeCell ref="B15:C15"/>
    <mergeCell ref="B16:C16"/>
    <mergeCell ref="B25:C25"/>
    <mergeCell ref="B12:C12"/>
    <mergeCell ref="B11:C11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A135-4E54-4766-A510-D30DE04DF9EB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118570</v>
      </c>
      <c r="E1" s="172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RAGLAN FLEECE CREW</v>
      </c>
      <c r="E2" s="173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4" t="s">
        <v>7</v>
      </c>
      <c r="C6" s="17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B993-0DB9-4AF6-9D09-9C09062BE560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118570</v>
      </c>
      <c r="E1" s="172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RAGLAN FLEECE CREW</v>
      </c>
      <c r="E2" s="173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4" t="s">
        <v>7</v>
      </c>
      <c r="C6" s="17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38"/>
  <sheetViews>
    <sheetView tabSelected="1" view="pageBreakPreview" zoomScale="65" zoomScaleNormal="53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5" sqref="D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55" t="s">
        <v>9</v>
      </c>
      <c r="B1" s="155"/>
      <c r="C1" s="85">
        <f>COMMENTS!C1</f>
        <v>118570</v>
      </c>
      <c r="D1" s="86">
        <v>118603</v>
      </c>
      <c r="E1" s="34"/>
      <c r="F1" s="35"/>
      <c r="G1" s="35"/>
      <c r="H1" s="14"/>
      <c r="I1" s="14"/>
      <c r="J1" s="14"/>
    </row>
    <row r="2" spans="1:21" ht="24.75" customHeight="1" thickBot="1" x14ac:dyDescent="1.05">
      <c r="A2" s="155" t="s">
        <v>10</v>
      </c>
      <c r="B2" s="155"/>
      <c r="C2" s="85" t="str">
        <f>COMMENTS!C2</f>
        <v>RAGLAN FLEECE CREW</v>
      </c>
      <c r="D2" s="187" t="s">
        <v>85</v>
      </c>
      <c r="F2" s="7"/>
      <c r="G2" s="7"/>
      <c r="H2" s="14"/>
      <c r="I2" s="14"/>
      <c r="J2" s="14"/>
    </row>
    <row r="3" spans="1:21" ht="22.75" customHeight="1" thickBot="1" x14ac:dyDescent="0.55000000000000004">
      <c r="A3" s="161" t="s">
        <v>24</v>
      </c>
      <c r="B3" s="162"/>
      <c r="C3" s="85" t="str">
        <f>COMMENTS!C3</f>
        <v>UNAVALABLE</v>
      </c>
      <c r="D3" s="86"/>
      <c r="F3" s="36"/>
      <c r="G3" s="36"/>
      <c r="H3" s="37"/>
    </row>
    <row r="4" spans="1:21" ht="22.75" customHeight="1" thickBot="1" x14ac:dyDescent="0.55000000000000004">
      <c r="A4" s="155" t="s">
        <v>29</v>
      </c>
      <c r="B4" s="155"/>
      <c r="C4" s="85" t="str">
        <f>COMMENTS!C4</f>
        <v>SP25</v>
      </c>
      <c r="D4" s="86" t="s">
        <v>84</v>
      </c>
      <c r="F4" s="86"/>
      <c r="G4" s="86"/>
      <c r="H4" s="37"/>
    </row>
    <row r="5" spans="1:21" ht="22.75" customHeight="1" thickBot="1" x14ac:dyDescent="0.55000000000000004">
      <c r="A5" s="160" t="s">
        <v>11</v>
      </c>
      <c r="B5" s="160"/>
      <c r="C5" s="85" t="str">
        <f>COMMENTS!C5</f>
        <v>M</v>
      </c>
      <c r="D5" s="86"/>
      <c r="F5" s="36"/>
      <c r="G5" s="36"/>
    </row>
    <row r="6" spans="1:21" ht="22.75" customHeight="1" thickBot="1" x14ac:dyDescent="0.55000000000000004">
      <c r="A6" s="161" t="s">
        <v>8</v>
      </c>
      <c r="B6" s="162"/>
      <c r="C6" s="85">
        <f>COMMENTS!C6</f>
        <v>0</v>
      </c>
      <c r="D6" s="86"/>
      <c r="J6" s="39"/>
    </row>
    <row r="7" spans="1:21" ht="39.75" customHeight="1" thickBot="1" x14ac:dyDescent="0.4">
      <c r="A7" s="40"/>
      <c r="B7" s="174" t="s">
        <v>4</v>
      </c>
      <c r="C7" s="184"/>
      <c r="D7" s="136"/>
      <c r="E7" s="41" t="s">
        <v>14</v>
      </c>
      <c r="F7" s="42"/>
      <c r="G7" s="42"/>
      <c r="H7" s="42" t="s">
        <v>15</v>
      </c>
      <c r="I7" s="43"/>
      <c r="J7" s="44"/>
      <c r="K7" s="4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7"/>
      <c r="B8" s="185" t="s">
        <v>6</v>
      </c>
      <c r="C8" s="186"/>
      <c r="D8" s="137"/>
      <c r="E8" s="78"/>
      <c r="F8" s="79" t="s">
        <v>50</v>
      </c>
      <c r="G8" s="79" t="s">
        <v>16</v>
      </c>
      <c r="H8" s="80" t="s">
        <v>13</v>
      </c>
      <c r="I8" s="81" t="s">
        <v>17</v>
      </c>
      <c r="J8" s="82" t="s">
        <v>18</v>
      </c>
      <c r="K8" s="82" t="s">
        <v>19</v>
      </c>
      <c r="M8" s="5"/>
      <c r="N8" s="5"/>
      <c r="O8" s="5"/>
      <c r="P8" s="5"/>
      <c r="Q8" s="5"/>
      <c r="R8" s="5"/>
      <c r="S8" s="5"/>
      <c r="T8" s="5"/>
      <c r="U8" s="5"/>
    </row>
    <row r="9" spans="1:21" ht="22" customHeight="1" x14ac:dyDescent="0.35">
      <c r="A9" s="54">
        <v>1</v>
      </c>
      <c r="B9" s="182" t="s">
        <v>20</v>
      </c>
      <c r="C9" s="183"/>
      <c r="D9" s="138" t="s">
        <v>67</v>
      </c>
      <c r="E9" s="53">
        <v>0.25</v>
      </c>
      <c r="F9" s="55">
        <f>G9-1/4</f>
        <v>6.5</v>
      </c>
      <c r="G9" s="55">
        <f>H9-1/4</f>
        <v>6.75</v>
      </c>
      <c r="H9" s="56">
        <v>7</v>
      </c>
      <c r="I9" s="57">
        <f>H9+1/4</f>
        <v>7.25</v>
      </c>
      <c r="J9" s="57">
        <f>H9+0.5</f>
        <v>7.5</v>
      </c>
      <c r="K9" s="58">
        <f>I9+0.5</f>
        <v>7.75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6">
        <v>3</v>
      </c>
      <c r="B10" s="177" t="s">
        <v>25</v>
      </c>
      <c r="C10" s="177"/>
      <c r="D10" s="138" t="s">
        <v>68</v>
      </c>
      <c r="E10" s="32">
        <v>0.75</v>
      </c>
      <c r="F10" s="47">
        <f t="shared" ref="F10:G12" si="0">G10-1</f>
        <v>21.5</v>
      </c>
      <c r="G10" s="47">
        <f t="shared" si="0"/>
        <v>22.5</v>
      </c>
      <c r="H10" s="48">
        <v>23.5</v>
      </c>
      <c r="I10" s="23">
        <f>H10+1</f>
        <v>24.5</v>
      </c>
      <c r="J10" s="23">
        <f t="shared" ref="J10" si="1">H10+2</f>
        <v>25.5</v>
      </c>
      <c r="K10" s="49">
        <f t="shared" ref="K10" si="2">I10+2</f>
        <v>26.5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6">
        <v>4</v>
      </c>
      <c r="B11" s="176" t="s">
        <v>26</v>
      </c>
      <c r="C11" s="177"/>
      <c r="D11" s="138" t="s">
        <v>69</v>
      </c>
      <c r="E11" s="32">
        <v>0.75</v>
      </c>
      <c r="F11" s="47">
        <f t="shared" si="0"/>
        <v>16.5</v>
      </c>
      <c r="G11" s="47">
        <f t="shared" si="0"/>
        <v>17.5</v>
      </c>
      <c r="H11" s="48">
        <v>18.5</v>
      </c>
      <c r="I11" s="23">
        <f>H11+1</f>
        <v>19.5</v>
      </c>
      <c r="J11" s="23">
        <f t="shared" ref="J11:K11" si="3">H11+2</f>
        <v>20.5</v>
      </c>
      <c r="K11" s="49">
        <f t="shared" si="3"/>
        <v>21.5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54">
        <v>5</v>
      </c>
      <c r="B12" s="182" t="s">
        <v>23</v>
      </c>
      <c r="C12" s="183"/>
      <c r="D12" s="138" t="s">
        <v>70</v>
      </c>
      <c r="E12" s="53">
        <v>0.625</v>
      </c>
      <c r="F12" s="55">
        <f t="shared" si="0"/>
        <v>24.5</v>
      </c>
      <c r="G12" s="55">
        <f t="shared" si="0"/>
        <v>25.5</v>
      </c>
      <c r="H12" s="56">
        <v>26.5</v>
      </c>
      <c r="I12" s="57">
        <f>H12+1</f>
        <v>27.5</v>
      </c>
      <c r="J12" s="57">
        <f>H12+2</f>
        <v>28.5</v>
      </c>
      <c r="K12" s="58">
        <f>I12+2</f>
        <v>29.5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46">
        <v>6</v>
      </c>
      <c r="B13" s="93" t="s">
        <v>46</v>
      </c>
      <c r="C13" s="31"/>
      <c r="D13" s="138" t="s">
        <v>71</v>
      </c>
      <c r="E13" s="32">
        <v>0.375</v>
      </c>
      <c r="F13" s="47">
        <f>G13-0.5</f>
        <v>14.5</v>
      </c>
      <c r="G13" s="47">
        <f>H13-0.5</f>
        <v>15</v>
      </c>
      <c r="H13" s="48">
        <v>15.5</v>
      </c>
      <c r="I13" s="23">
        <f>H13+0.5</f>
        <v>16</v>
      </c>
      <c r="J13" s="23">
        <f>H13+1</f>
        <v>16.5</v>
      </c>
      <c r="K13" s="49">
        <f>H13+1.5</f>
        <v>17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2" customHeight="1" x14ac:dyDescent="0.35">
      <c r="A14" s="46">
        <v>7</v>
      </c>
      <c r="B14" s="176" t="s">
        <v>27</v>
      </c>
      <c r="C14" s="177"/>
      <c r="D14" s="138" t="s">
        <v>72</v>
      </c>
      <c r="E14" s="32">
        <v>0.375</v>
      </c>
      <c r="F14" s="47">
        <f>G14-0.5</f>
        <v>9.5</v>
      </c>
      <c r="G14" s="47">
        <f>H14-0.5</f>
        <v>10</v>
      </c>
      <c r="H14" s="48">
        <v>10.5</v>
      </c>
      <c r="I14" s="23">
        <f>H14+0.5</f>
        <v>11</v>
      </c>
      <c r="J14" s="23">
        <f>H14+1</f>
        <v>11.5</v>
      </c>
      <c r="K14" s="49">
        <f>I14+1</f>
        <v>12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6">
        <v>8</v>
      </c>
      <c r="B15" s="176" t="s">
        <v>45</v>
      </c>
      <c r="C15" s="177"/>
      <c r="D15" s="138" t="s">
        <v>73</v>
      </c>
      <c r="E15" s="32">
        <v>0.625</v>
      </c>
      <c r="F15" s="47">
        <f>G15-1</f>
        <v>29.5</v>
      </c>
      <c r="G15" s="47">
        <f>H15-1</f>
        <v>30.5</v>
      </c>
      <c r="H15" s="48">
        <v>31.5</v>
      </c>
      <c r="I15" s="23">
        <f>H15+1</f>
        <v>32.5</v>
      </c>
      <c r="J15" s="23">
        <f>H15+2</f>
        <v>33.5</v>
      </c>
      <c r="K15" s="49">
        <f>I15+2</f>
        <v>34.5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6">
        <v>10</v>
      </c>
      <c r="B16" s="176" t="s">
        <v>38</v>
      </c>
      <c r="C16" s="177"/>
      <c r="D16" s="138" t="s">
        <v>74</v>
      </c>
      <c r="E16" s="32">
        <v>0.25</v>
      </c>
      <c r="F16" s="47">
        <f>G16-1/4</f>
        <v>3</v>
      </c>
      <c r="G16" s="47">
        <f>H16-1/4</f>
        <v>3.25</v>
      </c>
      <c r="H16" s="48">
        <v>3.5</v>
      </c>
      <c r="I16" s="23">
        <f>H16+1/4</f>
        <v>3.75</v>
      </c>
      <c r="J16" s="23">
        <f>H16+0.5</f>
        <v>4</v>
      </c>
      <c r="K16" s="49">
        <f>I16+0.5</f>
        <v>4.25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2" customHeight="1" x14ac:dyDescent="0.35">
      <c r="A17" s="46">
        <v>11</v>
      </c>
      <c r="B17" s="176" t="s">
        <v>31</v>
      </c>
      <c r="C17" s="177"/>
      <c r="D17" s="138" t="s">
        <v>75</v>
      </c>
      <c r="E17" s="32">
        <v>0.125</v>
      </c>
      <c r="F17" s="47">
        <f t="shared" ref="F17:G19" si="4">G17-0</f>
        <v>3</v>
      </c>
      <c r="G17" s="47">
        <f t="shared" si="4"/>
        <v>3</v>
      </c>
      <c r="H17" s="48">
        <v>3</v>
      </c>
      <c r="I17" s="23">
        <f>H17+0</f>
        <v>3</v>
      </c>
      <c r="J17" s="23">
        <f>H17+0</f>
        <v>3</v>
      </c>
      <c r="K17" s="49">
        <f>I17+0</f>
        <v>3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54">
        <v>12</v>
      </c>
      <c r="B18" s="178" t="s">
        <v>30</v>
      </c>
      <c r="C18" s="179"/>
      <c r="D18" s="134" t="s">
        <v>76</v>
      </c>
      <c r="E18" s="53">
        <v>0.125</v>
      </c>
      <c r="F18" s="55">
        <f t="shared" si="4"/>
        <v>3</v>
      </c>
      <c r="G18" s="55">
        <f t="shared" si="4"/>
        <v>3</v>
      </c>
      <c r="H18" s="56">
        <v>3</v>
      </c>
      <c r="I18" s="57">
        <f>H18+0</f>
        <v>3</v>
      </c>
      <c r="J18" s="57">
        <f>H18+0</f>
        <v>3</v>
      </c>
      <c r="K18" s="58">
        <f>I18+0</f>
        <v>3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ht="22" customHeight="1" x14ac:dyDescent="0.35">
      <c r="A19" s="46">
        <v>13</v>
      </c>
      <c r="B19" s="176" t="s">
        <v>34</v>
      </c>
      <c r="C19" s="177"/>
      <c r="D19" s="138" t="s">
        <v>77</v>
      </c>
      <c r="E19" s="32">
        <v>0.125</v>
      </c>
      <c r="F19" s="47">
        <f t="shared" si="4"/>
        <v>1</v>
      </c>
      <c r="G19" s="47">
        <f t="shared" si="4"/>
        <v>1</v>
      </c>
      <c r="H19" s="48">
        <v>1</v>
      </c>
      <c r="I19" s="23">
        <f>H19+0</f>
        <v>1</v>
      </c>
      <c r="J19" s="23">
        <f t="shared" ref="J19:K19" si="5">H19+0</f>
        <v>1</v>
      </c>
      <c r="K19" s="49">
        <f t="shared" si="5"/>
        <v>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2" customHeight="1" x14ac:dyDescent="0.35">
      <c r="A20" s="46">
        <v>14</v>
      </c>
      <c r="B20" s="176" t="s">
        <v>21</v>
      </c>
      <c r="C20" s="177"/>
      <c r="D20" s="138" t="s">
        <v>78</v>
      </c>
      <c r="E20" s="32">
        <v>0.125</v>
      </c>
      <c r="F20" s="47">
        <f>G20-1/4</f>
        <v>3.75</v>
      </c>
      <c r="G20" s="47">
        <f>H20-1/4</f>
        <v>4</v>
      </c>
      <c r="H20" s="48">
        <v>4.25</v>
      </c>
      <c r="I20" s="23">
        <f>H20+1/4</f>
        <v>4.5</v>
      </c>
      <c r="J20" s="23">
        <f>H20+1/2</f>
        <v>4.75</v>
      </c>
      <c r="K20" s="49">
        <f>I20+0.5</f>
        <v>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2" customHeight="1" x14ac:dyDescent="0.35">
      <c r="A21" s="46">
        <v>15</v>
      </c>
      <c r="B21" s="176" t="s">
        <v>22</v>
      </c>
      <c r="C21" s="177"/>
      <c r="D21" s="138" t="s">
        <v>79</v>
      </c>
      <c r="E21" s="32">
        <v>0.125</v>
      </c>
      <c r="F21" s="47">
        <f>G21-0</f>
        <v>1</v>
      </c>
      <c r="G21" s="47">
        <f>H21-0</f>
        <v>1</v>
      </c>
      <c r="H21" s="48">
        <v>1</v>
      </c>
      <c r="I21" s="23">
        <f>H21+0</f>
        <v>1</v>
      </c>
      <c r="J21" s="23">
        <f t="shared" ref="J21:K21" si="6">H21+0</f>
        <v>1</v>
      </c>
      <c r="K21" s="49">
        <f t="shared" si="6"/>
        <v>1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87">
        <v>16</v>
      </c>
      <c r="B22" s="154" t="s">
        <v>35</v>
      </c>
      <c r="C22" s="153"/>
      <c r="D22" s="135" t="s">
        <v>80</v>
      </c>
      <c r="E22" s="88">
        <v>0.25</v>
      </c>
      <c r="F22" s="89">
        <f>G22-3/8</f>
        <v>7.75</v>
      </c>
      <c r="G22" s="89">
        <f>H22-3/8</f>
        <v>8.125</v>
      </c>
      <c r="H22" s="90">
        <v>8.5</v>
      </c>
      <c r="I22" s="91">
        <f>H22+0.375</f>
        <v>8.875</v>
      </c>
      <c r="J22" s="91">
        <f>H22+0.75</f>
        <v>9.25</v>
      </c>
      <c r="K22" s="92">
        <f>I22+3/4</f>
        <v>9.625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7">
        <v>17</v>
      </c>
      <c r="B23" s="154" t="s">
        <v>36</v>
      </c>
      <c r="C23" s="153"/>
      <c r="D23" s="135" t="s">
        <v>81</v>
      </c>
      <c r="E23" s="88">
        <v>0.25</v>
      </c>
      <c r="F23" s="89">
        <f>G23-0.375</f>
        <v>6.25</v>
      </c>
      <c r="G23" s="89">
        <f>H23-0.375</f>
        <v>6.625</v>
      </c>
      <c r="H23" s="90">
        <v>7</v>
      </c>
      <c r="I23" s="91">
        <f>H23+0.375</f>
        <v>7.375</v>
      </c>
      <c r="J23" s="91">
        <f>H23+0.75</f>
        <v>7.75</v>
      </c>
      <c r="K23" s="92">
        <f>I23+0.75</f>
        <v>8.125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7">
        <v>18</v>
      </c>
      <c r="B24" s="180" t="s">
        <v>39</v>
      </c>
      <c r="C24" s="181"/>
      <c r="D24" s="139" t="s">
        <v>82</v>
      </c>
      <c r="E24" s="88">
        <v>0.25</v>
      </c>
      <c r="F24" s="89">
        <f>G24-1/4</f>
        <v>5.25</v>
      </c>
      <c r="G24" s="89">
        <f>H24-1/4</f>
        <v>5.5</v>
      </c>
      <c r="H24" s="90">
        <v>5.75</v>
      </c>
      <c r="I24" s="91">
        <f>H24+1/4</f>
        <v>6</v>
      </c>
      <c r="J24" s="91">
        <f>H24+0.5</f>
        <v>6.25</v>
      </c>
      <c r="K24" s="92">
        <f>I24+0.5</f>
        <v>6.5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7">
        <v>19</v>
      </c>
      <c r="B25" s="180" t="s">
        <v>37</v>
      </c>
      <c r="C25" s="181"/>
      <c r="D25" s="139" t="s">
        <v>83</v>
      </c>
      <c r="E25" s="88">
        <v>0.75</v>
      </c>
      <c r="F25" s="89">
        <f>G25-1</f>
        <v>20</v>
      </c>
      <c r="G25" s="89">
        <f>H25-1</f>
        <v>21</v>
      </c>
      <c r="H25" s="90">
        <v>22</v>
      </c>
      <c r="I25" s="91">
        <f>H25+1</f>
        <v>23</v>
      </c>
      <c r="J25" s="91">
        <f t="shared" ref="J25:K25" si="7">H25+2</f>
        <v>24</v>
      </c>
      <c r="K25" s="92">
        <f t="shared" si="7"/>
        <v>25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2" hidden="1" customHeight="1" x14ac:dyDescent="0.35">
      <c r="A26" s="46">
        <v>15</v>
      </c>
      <c r="B26" s="176" t="s">
        <v>32</v>
      </c>
      <c r="C26" s="177"/>
      <c r="D26" s="31"/>
      <c r="E26" s="32">
        <v>0.125</v>
      </c>
      <c r="F26" s="47">
        <f>G26-0.25</f>
        <v>8.25</v>
      </c>
      <c r="G26" s="47">
        <f>H26-0.25</f>
        <v>8.5</v>
      </c>
      <c r="H26" s="48">
        <v>8.75</v>
      </c>
      <c r="I26" s="23">
        <f>H26+0.25</f>
        <v>9</v>
      </c>
      <c r="J26" s="23">
        <f>H26+0.5</f>
        <v>9.25</v>
      </c>
      <c r="K26" s="49">
        <f>I26+0.5</f>
        <v>9.5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ht="21" hidden="1" customHeight="1" x14ac:dyDescent="0.35">
      <c r="A27" s="46">
        <v>20</v>
      </c>
      <c r="B27" s="150" t="s">
        <v>43</v>
      </c>
      <c r="C27" s="150"/>
      <c r="D27" s="134"/>
      <c r="E27" s="32">
        <v>0.125</v>
      </c>
      <c r="F27" s="47">
        <f>G27-0.125</f>
        <v>-0.25</v>
      </c>
      <c r="G27" s="47">
        <f>H27-0.125</f>
        <v>-0.125</v>
      </c>
      <c r="H27" s="48"/>
      <c r="I27" s="23">
        <f>H27+0.125</f>
        <v>0.125</v>
      </c>
      <c r="J27" s="23">
        <f>H27+0.25</f>
        <v>0.25</v>
      </c>
      <c r="K27" s="49">
        <f>I27+0.25</f>
        <v>0.375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ht="19" customHeight="1" x14ac:dyDescent="0.35">
      <c r="A28" s="5"/>
      <c r="B28" s="5"/>
      <c r="C28" s="5"/>
      <c r="D28" s="5"/>
      <c r="E28" s="11"/>
      <c r="F28" s="11"/>
      <c r="G28" s="11"/>
      <c r="H28" s="11"/>
      <c r="I28" s="8"/>
      <c r="J28" s="5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9" customHeight="1" x14ac:dyDescent="0.35">
      <c r="A29" s="5"/>
      <c r="B29" s="5"/>
      <c r="C29" s="5"/>
      <c r="D29" s="5"/>
      <c r="E29" s="11"/>
      <c r="F29" s="11"/>
      <c r="G29" s="11"/>
      <c r="H29" s="11"/>
      <c r="I29" s="8"/>
      <c r="J29" s="5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5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5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</sheetData>
  <mergeCells count="26">
    <mergeCell ref="B11:C11"/>
    <mergeCell ref="B12:C12"/>
    <mergeCell ref="A6:B6"/>
    <mergeCell ref="B7:C7"/>
    <mergeCell ref="B8:C8"/>
    <mergeCell ref="B9:C9"/>
    <mergeCell ref="B10:C10"/>
    <mergeCell ref="A1:B1"/>
    <mergeCell ref="A2:B2"/>
    <mergeCell ref="A3:B3"/>
    <mergeCell ref="A4:B4"/>
    <mergeCell ref="A5:B5"/>
    <mergeCell ref="B14:C14"/>
    <mergeCell ref="B26:C26"/>
    <mergeCell ref="B27:C27"/>
    <mergeCell ref="B18:C18"/>
    <mergeCell ref="B17:C17"/>
    <mergeCell ref="B16:C16"/>
    <mergeCell ref="B22:C22"/>
    <mergeCell ref="B23:C23"/>
    <mergeCell ref="B24:C24"/>
    <mergeCell ref="B25:C25"/>
    <mergeCell ref="B15:C15"/>
    <mergeCell ref="B21:C21"/>
    <mergeCell ref="B20:C20"/>
    <mergeCell ref="B19:C19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142DA-0D34-4D98-A209-704B28C95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28563-5AB5-40B7-9A01-6E0275854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2024-03-26T15:22:08Z</cp:lastPrinted>
  <dcterms:created xsi:type="dcterms:W3CDTF">2016-07-21T00:16:02Z</dcterms:created>
  <dcterms:modified xsi:type="dcterms:W3CDTF">2025-03-05T04:39:34Z</dcterms:modified>
</cp:coreProperties>
</file>