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2" documentId="13_ncr:1_{64EF5B83-AB00-D44F-BC89-18B43BD2814F}" xr6:coauthVersionLast="47" xr6:coauthVersionMax="47" xr10:uidLastSave="{C05A87FE-2082-426E-89F3-BEAAF058D2BF}"/>
  <bookViews>
    <workbookView xWindow="-110" yWindow="-110" windowWidth="19420" windowHeight="10300" activeTab="4" xr2:uid="{00000000-000D-0000-FFFF-FFFF00000000}"/>
  </bookViews>
  <sheets>
    <sheet name="COMMENTS" sheetId="1" state="hidden" r:id="rId1"/>
    <sheet name="1ST. PROTO" sheetId="2" state="hidden" r:id="rId2"/>
    <sheet name="PHOTO SAMPLE" sheetId="4" state="hidden" r:id="rId3"/>
    <sheet name="PPS" sheetId="5" state="hidden" r:id="rId4"/>
    <sheet name="GRADING" sheetId="3" r:id="rId5"/>
  </sheets>
  <definedNames>
    <definedName name="_xlnm.Print_Area" localSheetId="1">'1ST. PROTO'!$A$1:$H$38</definedName>
    <definedName name="_xlnm.Print_Area" localSheetId="0">COMMENTS!$A$1:$N$29</definedName>
    <definedName name="_xlnm.Print_Area" localSheetId="4">GRADING!$A$1:$L$34</definedName>
    <definedName name="_xlnm.Print_Area" localSheetId="2">'PHOTO SAMPLE'!$A$1:$H$38</definedName>
    <definedName name="_xlnm.Print_Area" localSheetId="3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M12" i="1"/>
  <c r="M29" i="1"/>
  <c r="M24" i="1"/>
  <c r="M23" i="1"/>
  <c r="M22" i="1"/>
  <c r="M21" i="1"/>
  <c r="M20" i="1"/>
  <c r="M19" i="1"/>
  <c r="M18" i="1"/>
  <c r="M17" i="1"/>
  <c r="M31" i="1"/>
  <c r="M30" i="1"/>
  <c r="M28" i="1"/>
  <c r="M27" i="1"/>
  <c r="M26" i="1"/>
  <c r="M25" i="1"/>
  <c r="M16" i="1"/>
  <c r="M15" i="1"/>
  <c r="M14" i="1"/>
  <c r="M13" i="1"/>
  <c r="M11" i="1"/>
  <c r="M10" i="1"/>
  <c r="M9" i="1"/>
  <c r="E4" i="4"/>
  <c r="C3" i="4"/>
  <c r="C2" i="4"/>
  <c r="C1" i="4"/>
  <c r="J31" i="1"/>
  <c r="J30" i="1"/>
  <c r="J28" i="1"/>
  <c r="J27" i="1"/>
  <c r="J26" i="1"/>
  <c r="J25" i="1"/>
  <c r="J17" i="1"/>
  <c r="J16" i="1"/>
  <c r="J15" i="1"/>
  <c r="J14" i="1"/>
  <c r="J29" i="1"/>
  <c r="J24" i="1"/>
  <c r="J23" i="1"/>
  <c r="J22" i="1"/>
  <c r="J21" i="1"/>
  <c r="J20" i="1"/>
  <c r="J19" i="1"/>
  <c r="J18" i="1"/>
  <c r="J13" i="1"/>
  <c r="J12" i="1"/>
  <c r="J11" i="1"/>
  <c r="J10" i="1"/>
  <c r="J9" i="1"/>
  <c r="E4" i="2"/>
  <c r="J31" i="3"/>
  <c r="I31" i="3"/>
  <c r="K31" i="3"/>
  <c r="G31" i="3"/>
  <c r="F31" i="3"/>
  <c r="J30" i="3"/>
  <c r="I30" i="3"/>
  <c r="K30" i="3"/>
  <c r="G30" i="3"/>
  <c r="F30" i="3"/>
  <c r="G31" i="1"/>
  <c r="G3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I29" i="3"/>
  <c r="K29" i="3" s="1"/>
  <c r="J29" i="3"/>
  <c r="G29" i="3"/>
  <c r="F29" i="3" s="1"/>
  <c r="I28" i="3"/>
  <c r="K28" i="3" s="1"/>
  <c r="J28" i="3"/>
  <c r="G28" i="3"/>
  <c r="F28" i="3"/>
  <c r="G29" i="1"/>
  <c r="G4" i="3"/>
  <c r="C6" i="3"/>
  <c r="C5" i="3"/>
  <c r="C4" i="3"/>
  <c r="C3" i="3"/>
  <c r="C2" i="3"/>
  <c r="C1" i="3"/>
  <c r="C1" i="2"/>
  <c r="G9" i="1"/>
  <c r="I18" i="3"/>
  <c r="K18" i="3" s="1"/>
  <c r="J18" i="3"/>
  <c r="G18" i="3"/>
  <c r="F18" i="3"/>
  <c r="I23" i="3"/>
  <c r="K23" i="3" s="1"/>
  <c r="J23" i="3"/>
  <c r="G23" i="3"/>
  <c r="F23" i="3"/>
  <c r="I26" i="3"/>
  <c r="K26" i="3" s="1"/>
  <c r="J26" i="3"/>
  <c r="G26" i="3"/>
  <c r="F26" i="3"/>
  <c r="I11" i="3"/>
  <c r="K11" i="3"/>
  <c r="J11" i="3"/>
  <c r="G11" i="3"/>
  <c r="F11" i="3"/>
  <c r="I10" i="3"/>
  <c r="K10" i="3"/>
  <c r="J10" i="3"/>
  <c r="G10" i="3"/>
  <c r="F10" i="3"/>
  <c r="I16" i="3"/>
  <c r="K16" i="3" s="1"/>
  <c r="J16" i="3"/>
  <c r="G16" i="3"/>
  <c r="F16" i="3"/>
  <c r="I24" i="3"/>
  <c r="K24" i="3" s="1"/>
  <c r="J24" i="3"/>
  <c r="G24" i="3"/>
  <c r="F24" i="3" s="1"/>
  <c r="I27" i="3"/>
  <c r="K27" i="3" s="1"/>
  <c r="J27" i="3"/>
  <c r="G27" i="3"/>
  <c r="F27" i="3"/>
  <c r="J22" i="3"/>
  <c r="I22" i="3"/>
  <c r="K22" i="3" s="1"/>
  <c r="G22" i="3"/>
  <c r="F22" i="3" s="1"/>
  <c r="G21" i="3"/>
  <c r="F21" i="3" s="1"/>
  <c r="I21" i="3"/>
  <c r="K21" i="3"/>
  <c r="J21" i="3"/>
  <c r="G19" i="3"/>
  <c r="F19" i="3"/>
  <c r="I19" i="3"/>
  <c r="K19" i="3"/>
  <c r="J19" i="3"/>
  <c r="I25" i="3"/>
  <c r="K25" i="3"/>
  <c r="G20" i="3"/>
  <c r="F20" i="3" s="1"/>
  <c r="K20" i="3"/>
  <c r="J20" i="3"/>
  <c r="I20" i="3"/>
  <c r="I17" i="3"/>
  <c r="K17" i="3"/>
  <c r="J17" i="3"/>
  <c r="G17" i="3"/>
  <c r="F17" i="3" s="1"/>
  <c r="G12" i="3"/>
  <c r="F12" i="3" s="1"/>
  <c r="I12" i="3"/>
  <c r="K12" i="3" s="1"/>
  <c r="J12" i="3"/>
  <c r="G13" i="3"/>
  <c r="F13" i="3"/>
  <c r="I13" i="3"/>
  <c r="K13" i="3"/>
  <c r="J13" i="3"/>
  <c r="G15" i="3"/>
  <c r="F15" i="3" s="1"/>
  <c r="G25" i="3"/>
  <c r="F25" i="3"/>
  <c r="G14" i="3"/>
  <c r="F14" i="3" s="1"/>
  <c r="G9" i="3"/>
  <c r="F9" i="3" s="1"/>
  <c r="J25" i="3"/>
  <c r="J15" i="3"/>
  <c r="I15" i="3"/>
  <c r="K15" i="3"/>
  <c r="J14" i="3"/>
  <c r="I14" i="3"/>
  <c r="K14" i="3"/>
  <c r="J9" i="3"/>
  <c r="I9" i="3"/>
  <c r="K9" i="3" s="1"/>
  <c r="C3" i="2"/>
  <c r="C2" i="2"/>
</calcChain>
</file>

<file path=xl/sharedStrings.xml><?xml version="1.0" encoding="utf-8"?>
<sst xmlns="http://schemas.openxmlformats.org/spreadsheetml/2006/main" count="126" uniqueCount="87">
  <si>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</si>
  <si>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</si>
  <si>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</si>
  <si>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</si>
  <si>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</si>
  <si>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</si>
  <si>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</si>
  <si>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</si>
  <si>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</si>
  <si>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</si>
  <si>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</si>
  <si>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</si>
  <si>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</si>
  <si>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</si>
  <si>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</si>
  <si>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</si>
  <si>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</si>
  <si>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</si>
  <si>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</si>
  <si>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</si>
  <si>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</si>
  <si>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</si>
  <si>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</si>
  <si>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</si>
  <si>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</si>
  <si>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</si>
  <si>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</si>
  <si>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</si>
  <si>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</si>
  <si>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</si>
  <si>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</si>
  <si>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</si>
  <si>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</si>
  <si>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BOTTOM SWEEP STRAIGHT - FLAT</t>
  </si>
  <si>
    <t>SLEEVE BICEP 1" BELOW ARMHOLE - FLAT</t>
  </si>
  <si>
    <t>BRING BACK TO SPECS ALL THE HIGHLIGHTED POMS.</t>
  </si>
  <si>
    <t>DIFF.</t>
  </si>
  <si>
    <t>SEASON</t>
  </si>
  <si>
    <t xml:space="preserve">Armhole (STRAIGHT SHOULDER TO ARM SEAM) 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</si>
  <si>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</si>
  <si>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</si>
  <si>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</si>
  <si>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</si>
  <si>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</si>
  <si>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</si>
  <si>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SLEEVE Cuff Depth</t>
  </si>
  <si>
    <t>EMB PLACEMENT FROM HPS</t>
  </si>
  <si>
    <t>EMB PLACEMENT FROM CF</t>
  </si>
  <si>
    <t>***BRING BACK TO SPECS</t>
  </si>
  <si>
    <t>CB NECK HEIGHT</t>
  </si>
  <si>
    <t>SWEEP HEIGHT</t>
  </si>
  <si>
    <t>Sweep AT RIBB SEAM EXTENDED</t>
  </si>
  <si>
    <t>Sweep AT RIBB EDGE RELAXED</t>
  </si>
  <si>
    <t>9A</t>
  </si>
  <si>
    <t>BOTTOM SWEEP AT RIBB SEAM EXTENDED</t>
  </si>
  <si>
    <t xml:space="preserve">SLEEVE OPENING AT EDGE </t>
  </si>
  <si>
    <t>SLEEVE OPENING AT EDGE</t>
  </si>
  <si>
    <t xml:space="preserve">Armhole (STRAIGHT SHOULDER SEAM TO ARMHOLE SEAM) </t>
  </si>
  <si>
    <t>FOREARM 4"UP FROM CUFF SEAM</t>
  </si>
  <si>
    <t>Forearm 4" ABOVE CUFF SEAM</t>
  </si>
  <si>
    <t>SLEEVE OPENING AT CUFF SEAM</t>
  </si>
  <si>
    <t>SLEEVE INSEAM</t>
  </si>
  <si>
    <t>FINISHED  MEASUREMENTS</t>
  </si>
  <si>
    <t>1ST. PROTO</t>
  </si>
  <si>
    <t>COMMENTS 3/16/2023</t>
  </si>
  <si>
    <t>PROCEED TO PHOTO SAMPLE WITH CHANGES.</t>
  </si>
  <si>
    <t>ELBOW -8" BELOW ARMHOLE- FLAT</t>
  </si>
  <si>
    <t>Elbow 8" BELOW ARMHOLE- FLAT</t>
  </si>
  <si>
    <t>XS</t>
  </si>
  <si>
    <t>REVISED POMS</t>
  </si>
  <si>
    <t>TOP NECK CIRCUMFERENCE at edge</t>
  </si>
  <si>
    <t>BOTTOM NECK CIRCUMFERENCE at neck seam</t>
  </si>
  <si>
    <t>FOLLOW REVISED POMS ON COLUMN "H"</t>
  </si>
  <si>
    <t>REDUCE SLEEVE CAP HEIGHT TO 3 1/2" TO 4" MAX</t>
  </si>
  <si>
    <t>PHOTO SAMPLE</t>
  </si>
  <si>
    <t>FOLLOW REVISED POMS ON COLUMN "K"</t>
  </si>
  <si>
    <t>MOVE CHEST LINE UP 1", REDUCE ZIPPER LENGTH 1"</t>
  </si>
  <si>
    <t>COMMENTS 6/2/2023</t>
  </si>
  <si>
    <t>PPS</t>
  </si>
  <si>
    <t>COMMENTS:  PROCEED TO BULK WITH CHANGES</t>
  </si>
  <si>
    <t>COMMENTS 7/27/2023</t>
  </si>
  <si>
    <t>PROCEED TO BULK WITH CHANGES</t>
  </si>
  <si>
    <t>DATE: 7/27/2023</t>
  </si>
  <si>
    <t>FLEECE TRACK JACKET</t>
  </si>
  <si>
    <t>SP26</t>
  </si>
  <si>
    <t>PRINT PLACEMENT FROM HPS</t>
  </si>
  <si>
    <t>PRINT PLACEMENT FROM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</si>
</sst>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3" fontId="11" fillId="5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12" fontId="11" fillId="5" borderId="11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22" fillId="0" borderId="26" xfId="0" applyNumberFormat="1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/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3" fontId="25" fillId="5" borderId="11" xfId="0" applyNumberFormat="1" applyFont="1" applyFill="1" applyBorder="1" applyAlignment="1">
      <alignment horizontal="center"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Alignment="1">
      <alignment horizontal="center" vertical="center"/>
    </xf>
    <xf numFmtId="12" fontId="18" fillId="0" borderId="0" xfId="0" applyNumberFormat="1" applyFont="1"/>
    <xf numFmtId="12" fontId="11" fillId="10" borderId="11" xfId="0" applyNumberFormat="1" applyFont="1" applyFill="1" applyBorder="1" applyAlignment="1">
      <alignment horizontal="center" vertical="center"/>
    </xf>
    <xf numFmtId="12" fontId="7" fillId="10" borderId="28" xfId="0" applyNumberFormat="1" applyFont="1" applyFill="1" applyBorder="1" applyAlignment="1">
      <alignment horizontal="center" vertical="center" wrapText="1"/>
    </xf>
    <xf numFmtId="14" fontId="9" fillId="10" borderId="39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1" borderId="11" xfId="0" applyNumberFormat="1" applyFont="1" applyFill="1" applyBorder="1" applyAlignment="1">
      <alignment horizontal="center" vertical="center"/>
    </xf>
    <xf numFmtId="12" fontId="7" fillId="11" borderId="40" xfId="0" applyNumberFormat="1" applyFont="1" applyFill="1" applyBorder="1" applyAlignment="1">
      <alignment horizontal="center" vertical="center" wrapText="1"/>
    </xf>
    <xf numFmtId="12" fontId="15" fillId="11" borderId="28" xfId="0" applyNumberFormat="1" applyFont="1" applyFill="1" applyBorder="1" applyAlignment="1">
      <alignment horizontal="center" vertical="center"/>
    </xf>
    <xf numFmtId="14" fontId="9" fillId="11" borderId="23" xfId="0" applyNumberFormat="1" applyFont="1" applyFill="1" applyBorder="1" applyAlignment="1">
      <alignment horizontal="center" vertical="center"/>
    </xf>
    <xf numFmtId="12" fontId="22" fillId="11" borderId="3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10" fillId="2" borderId="26" xfId="0" applyNumberFormat="1" applyFont="1" applyFill="1" applyBorder="1" applyAlignment="1">
      <alignment horizontal="center" vertical="center"/>
    </xf>
    <xf numFmtId="13" fontId="11" fillId="5" borderId="26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25" fillId="10" borderId="26" xfId="0" applyNumberFormat="1" applyFont="1" applyFill="1" applyBorder="1" applyAlignment="1">
      <alignment horizontal="center" vertical="center"/>
    </xf>
    <xf numFmtId="12" fontId="11" fillId="11" borderId="26" xfId="0" applyNumberFormat="1" applyFont="1" applyFill="1" applyBorder="1" applyAlignment="1">
      <alignment horizontal="center" vertical="center"/>
    </xf>
    <xf numFmtId="12" fontId="11" fillId="12" borderId="26" xfId="0" applyNumberFormat="1" applyFont="1" applyFill="1" applyBorder="1" applyAlignment="1">
      <alignment horizontal="center" vertical="center"/>
    </xf>
    <xf numFmtId="12" fontId="11" fillId="12" borderId="11" xfId="0" applyNumberFormat="1" applyFont="1" applyFill="1" applyBorder="1" applyAlignment="1">
      <alignment horizontal="center" vertical="center"/>
    </xf>
    <xf numFmtId="12" fontId="7" fillId="12" borderId="40" xfId="0" applyNumberFormat="1" applyFont="1" applyFill="1" applyBorder="1" applyAlignment="1">
      <alignment horizontal="center" vertical="center" wrapText="1"/>
    </xf>
    <xf numFmtId="12" fontId="15" fillId="12" borderId="28" xfId="0" applyNumberFormat="1" applyFont="1" applyFill="1" applyBorder="1" applyAlignment="1">
      <alignment horizontal="center" vertical="center"/>
    </xf>
    <xf numFmtId="14" fontId="9" fillId="12" borderId="23" xfId="0" applyNumberFormat="1" applyFont="1" applyFill="1" applyBorder="1" applyAlignment="1">
      <alignment horizontal="center" vertical="center"/>
    </xf>
    <xf numFmtId="12" fontId="22" fillId="1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/>
    </xf>
    <xf numFmtId="0" fontId="1" fillId="0" borderId="1" xfId="0" applyFont="1" applyBorder="1"/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5" fillId="0" borderId="0" xfId="0" applyFont="1" applyBorder="1"/>
    <xf numFmtId="0" fontId="11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 vertical="center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1.jp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1208549</xdr:colOff>
      <xdr:row>0</xdr:row>
      <xdr:rowOff>31359</xdr:rowOff>
    </xdr:from>
    <xdr:to>
      <xdr:col>5</xdr:col>
      <xdr:colOff>691536</xdr:colOff>
      <xdr:row>2</xdr:row>
      <xdr:rowOff>303577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4517" y="31359"/>
          <a:ext cx="1905000" cy="9891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14024</xdr:rowOff>
    </xdr:from>
    <xdr:to>
      <xdr:col>2</xdr:col>
      <xdr:colOff>1258950</xdr:colOff>
      <xdr:row>22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84709D-E1B4-4B03-9A06-A62082665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22224"/>
          <a:ext cx="3443350" cy="4761176"/>
        </a:xfrm>
        <a:prstGeom prst="rect">
          <a:avLst/>
        </a:prstGeom>
      </xdr:spPr>
    </xdr:pic>
    <xdr:clientData/>
  </xdr:twoCellAnchor>
  <xdr:twoCellAnchor editAs="oneCell">
    <xdr:from>
      <xdr:col>2</xdr:col>
      <xdr:colOff>1274217</xdr:colOff>
      <xdr:row>6</xdr:row>
      <xdr:rowOff>47626</xdr:rowOff>
    </xdr:from>
    <xdr:to>
      <xdr:col>3</xdr:col>
      <xdr:colOff>325243</xdr:colOff>
      <xdr:row>22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EC6B6B-B1F2-4ECB-9C15-E5927B18C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58617" y="2155826"/>
          <a:ext cx="2632426" cy="4740274"/>
        </a:xfrm>
        <a:prstGeom prst="rect">
          <a:avLst/>
        </a:prstGeom>
      </xdr:spPr>
    </xdr:pic>
    <xdr:clientData/>
  </xdr:twoCellAnchor>
  <xdr:twoCellAnchor editAs="oneCell">
    <xdr:from>
      <xdr:col>3</xdr:col>
      <xdr:colOff>307206</xdr:colOff>
      <xdr:row>6</xdr:row>
      <xdr:rowOff>10084</xdr:rowOff>
    </xdr:from>
    <xdr:to>
      <xdr:col>5</xdr:col>
      <xdr:colOff>1302214</xdr:colOff>
      <xdr:row>22</xdr:row>
      <xdr:rowOff>139700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0D4C00-F2FC-43D4-B315-6CEB4887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73006" y="2118284"/>
          <a:ext cx="3433408" cy="4777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7C63E37-0053-4755-AD2C-95758867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7641</xdr:rowOff>
    </xdr:from>
    <xdr:to>
      <xdr:col>2</xdr:col>
      <xdr:colOff>1629834</xdr:colOff>
      <xdr:row>22</xdr:row>
      <xdr:rowOff>156828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CDA442-A394-4F37-9987-B35DE062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1391"/>
          <a:ext cx="3799417" cy="4731770"/>
        </a:xfrm>
        <a:prstGeom prst="rect">
          <a:avLst/>
        </a:prstGeom>
      </xdr:spPr>
    </xdr:pic>
    <xdr:clientData/>
  </xdr:twoCellAnchor>
  <xdr:twoCellAnchor editAs="oneCell">
    <xdr:from>
      <xdr:col>2</xdr:col>
      <xdr:colOff>1589046</xdr:colOff>
      <xdr:row>5</xdr:row>
      <xdr:rowOff>492126</xdr:rowOff>
    </xdr:from>
    <xdr:to>
      <xdr:col>3</xdr:col>
      <xdr:colOff>635000</xdr:colOff>
      <xdr:row>22</xdr:row>
      <xdr:rowOff>183342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C7A65F-D06D-481A-B19C-D27D5717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58629" y="2058459"/>
          <a:ext cx="2623121" cy="4771216"/>
        </a:xfrm>
        <a:prstGeom prst="rect">
          <a:avLst/>
        </a:prstGeom>
      </xdr:spPr>
    </xdr:pic>
    <xdr:clientData/>
  </xdr:twoCellAnchor>
  <xdr:twoCellAnchor editAs="oneCell">
    <xdr:from>
      <xdr:col>3</xdr:col>
      <xdr:colOff>611374</xdr:colOff>
      <xdr:row>5</xdr:row>
      <xdr:rowOff>317001</xdr:rowOff>
    </xdr:from>
    <xdr:to>
      <xdr:col>6</xdr:col>
      <xdr:colOff>85066</xdr:colOff>
      <xdr:row>22</xdr:row>
      <xdr:rowOff>137584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4BC948-0B77-4AE9-9BBB-90C29F0D3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8124" y="1883334"/>
          <a:ext cx="3505942" cy="4900583"/>
        </a:xfrm>
        <a:prstGeom prst="rect">
          <a:avLst/>
        </a:prstGeom>
      </xdr:spPr>
    </xdr:pic>
    <xdr:clientData/>
  </xdr:twoCellAnchor>
  <xdr:twoCellAnchor>
    <xdr:from>
      <xdr:col>6</xdr:col>
      <xdr:colOff>201082</xdr:colOff>
      <xdr:row>11</xdr:row>
      <xdr:rowOff>148167</xdr:rowOff>
    </xdr:from>
    <xdr:to>
      <xdr:col>7</xdr:col>
      <xdr:colOff>1428750</xdr:colOff>
      <xdr:row>13</xdr:row>
      <xdr:rowOff>74084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442C6B-C075-1071-EF02-CEBEDB4F4156}"/>
            </a:ext>
          </a:extLst>
        </xdr:cNvPr>
        <xdr:cNvSpPr txBox="1"/>
      </xdr:nvSpPr>
      <xdr:spPr>
        <a:xfrm>
          <a:off x="9980082" y="3767667"/>
          <a:ext cx="2413001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MOVE CHEST LINE 1" UP</a:t>
          </a:r>
        </a:p>
      </xdr:txBody>
    </xdr:sp>
    <xdr:clientData/>
  </xdr:twoCellAnchor>
  <xdr:twoCellAnchor>
    <xdr:from>
      <xdr:col>5</xdr:col>
      <xdr:colOff>74083</xdr:colOff>
      <xdr:row>10</xdr:row>
      <xdr:rowOff>243417</xdr:rowOff>
    </xdr:from>
    <xdr:to>
      <xdr:col>6</xdr:col>
      <xdr:colOff>201082</xdr:colOff>
      <xdr:row>12</xdr:row>
      <xdr:rowOff>111125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C1B5A88-2A2D-89EA-2224-52131F52FC3A}"/>
            </a:ext>
          </a:extLst>
        </xdr:cNvPr>
        <xdr:cNvCxnSpPr>
          <a:stCxn id="6" idx="1"/>
        </xdr:cNvCxnSpPr>
      </xdr:nvCxnSpPr>
      <xdr:spPr>
        <a:xfrm flipH="1" flipV="1">
          <a:off x="8255000" y="3587750"/>
          <a:ext cx="1725082" cy="41804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9868415-DCEA-4AFA-BB0B-3A974AED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483890</xdr:rowOff>
    </xdr:from>
    <xdr:to>
      <xdr:col>2</xdr:col>
      <xdr:colOff>1426562</xdr:colOff>
      <xdr:row>22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B0BD9-AEEF-4827-8E94-56E17646D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50223"/>
          <a:ext cx="3596145" cy="4786609"/>
        </a:xfrm>
        <a:prstGeom prst="rect">
          <a:avLst/>
        </a:prstGeom>
      </xdr:spPr>
    </xdr:pic>
    <xdr:clientData/>
  </xdr:twoCellAnchor>
  <xdr:twoCellAnchor editAs="oneCell">
    <xdr:from>
      <xdr:col>2</xdr:col>
      <xdr:colOff>1416508</xdr:colOff>
      <xdr:row>5</xdr:row>
      <xdr:rowOff>492126</xdr:rowOff>
    </xdr:from>
    <xdr:to>
      <xdr:col>3</xdr:col>
      <xdr:colOff>363038</xdr:colOff>
      <xdr:row>22</xdr:row>
      <xdr:rowOff>183342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F51383-472C-44C9-AC71-B15E4090D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86091" y="2058459"/>
          <a:ext cx="2523697" cy="4771216"/>
        </a:xfrm>
        <a:prstGeom prst="rect">
          <a:avLst/>
        </a:prstGeom>
      </xdr:spPr>
    </xdr:pic>
    <xdr:clientData/>
  </xdr:twoCellAnchor>
  <xdr:twoCellAnchor editAs="oneCell">
    <xdr:from>
      <xdr:col>3</xdr:col>
      <xdr:colOff>346790</xdr:colOff>
      <xdr:row>5</xdr:row>
      <xdr:rowOff>452070</xdr:rowOff>
    </xdr:from>
    <xdr:to>
      <xdr:col>5</xdr:col>
      <xdr:colOff>1460501</xdr:colOff>
      <xdr:row>22</xdr:row>
      <xdr:rowOff>169334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8971F7-41DC-48F5-9CB2-41A2A846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3540" y="2018403"/>
          <a:ext cx="3547878" cy="4797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23963</xdr:colOff>
      <xdr:row>0</xdr:row>
      <xdr:rowOff>0</xdr:rowOff>
    </xdr:from>
    <xdr:to>
      <xdr:col>7</xdr:col>
      <xdr:colOff>425199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43963" y="0"/>
          <a:ext cx="1623311" cy="8922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37"/>
  <sheetViews>
    <sheetView zoomScale="75" zoomScaleNormal="46" zoomScaleSheetLayoutView="62" workbookViewId="0">
      <pane xSplit="14" ySplit="5" topLeftCell="O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1.36328125" customWidth="1"/>
    <col min="4" max="4" width="12.36328125" style="7" customWidth="1"/>
    <col min="5" max="5" width="17.453125" style="24" customWidth="1"/>
    <col min="6" max="6" width="15.81640625" style="10" customWidth="1"/>
    <col min="7" max="7" width="12.453125" style="10" customWidth="1"/>
    <col min="8" max="9" width="15.81640625" style="10" customWidth="1"/>
    <col min="10" max="10" width="12.453125" style="10" customWidth="1"/>
    <col min="11" max="12" width="15.81640625" style="10" customWidth="1"/>
    <col min="13" max="13" width="12.453125" style="10" customWidth="1"/>
    <col min="14" max="14" width="67.36328125" customWidth="1"/>
    <col min="15" max="15" width="12.6328125" customWidth="1"/>
    <col min="16" max="16" width="13.453125" customWidth="1"/>
    <col min="17" max="17" width="17" customWidth="1"/>
    <col min="18" max="18" width="11.81640625" customWidth="1"/>
    <col min="19" max="28" width="22.36328125" customWidth="1"/>
  </cols>
  <sheetData>
    <row r="1" spans="1:28" ht="32.25" customHeight="1" thickBot="1" x14ac:dyDescent="1.05">
      <c r="A1" s="137" t="s">
        <v>9</v>
      </c>
      <c r="B1" s="137"/>
      <c r="C1" s="73">
        <v>118606</v>
      </c>
      <c r="E1" s="142"/>
      <c r="F1" s="142"/>
      <c r="G1" s="142"/>
      <c r="H1" s="14"/>
      <c r="I1" s="14"/>
      <c r="J1" s="14"/>
      <c r="K1" s="14"/>
      <c r="L1" s="14"/>
      <c r="M1" s="14"/>
      <c r="N1" s="25"/>
    </row>
    <row r="2" spans="1:28" ht="24.75" customHeight="1" thickBot="1" x14ac:dyDescent="1.05">
      <c r="A2" s="137" t="s">
        <v>10</v>
      </c>
      <c r="B2" s="137"/>
      <c r="C2" s="43" t="s">
        <v>83</v>
      </c>
      <c r="E2" s="143"/>
      <c r="F2" s="143"/>
      <c r="G2" s="143"/>
      <c r="H2" s="14"/>
      <c r="I2" s="14"/>
      <c r="J2" s="14"/>
      <c r="K2" s="14"/>
      <c r="L2" s="14"/>
      <c r="M2" s="14"/>
      <c r="N2" s="26"/>
    </row>
    <row r="3" spans="1:28" ht="24.75" customHeight="1" thickBot="1" x14ac:dyDescent="1.05">
      <c r="A3" s="147" t="s">
        <v>29</v>
      </c>
      <c r="B3" s="148"/>
      <c r="C3" s="28" t="s">
        <v>43</v>
      </c>
      <c r="E3" s="23"/>
      <c r="F3" s="14"/>
      <c r="G3" s="14"/>
      <c r="H3" s="14"/>
      <c r="I3" s="14"/>
      <c r="J3" s="14"/>
      <c r="K3" s="14"/>
      <c r="L3" s="14"/>
      <c r="M3" s="14"/>
      <c r="N3" s="26"/>
    </row>
    <row r="4" spans="1:28" ht="22.75" customHeight="1" thickBot="1" x14ac:dyDescent="0.55000000000000004">
      <c r="A4" s="137" t="s">
        <v>37</v>
      </c>
      <c r="B4" s="137"/>
      <c r="C4" s="27" t="s">
        <v>84</v>
      </c>
      <c r="E4" s="24" t="s">
        <v>82</v>
      </c>
      <c r="G4" s="13"/>
      <c r="J4" s="13"/>
      <c r="M4" s="13"/>
      <c r="N4" s="26"/>
    </row>
    <row r="5" spans="1:28" ht="22.75" customHeight="1" thickBot="1" x14ac:dyDescent="0.55000000000000004">
      <c r="A5" s="146" t="s">
        <v>11</v>
      </c>
      <c r="B5" s="146"/>
      <c r="C5" s="15" t="s">
        <v>13</v>
      </c>
      <c r="G5" s="13"/>
      <c r="J5" s="13"/>
      <c r="M5" s="13"/>
      <c r="N5" s="26"/>
    </row>
    <row r="6" spans="1:28" ht="24.75" customHeight="1" thickBot="1" x14ac:dyDescent="1.05">
      <c r="A6" s="144" t="s">
        <v>8</v>
      </c>
      <c r="B6" s="145"/>
      <c r="C6" s="46"/>
      <c r="E6" s="23"/>
      <c r="F6" s="14"/>
      <c r="G6" s="14"/>
      <c r="H6" s="14"/>
      <c r="I6" s="14"/>
      <c r="J6" s="14"/>
      <c r="K6" s="14"/>
      <c r="L6" s="14"/>
      <c r="M6" s="14"/>
      <c r="N6" s="26"/>
    </row>
    <row r="7" spans="1:28" ht="50.5" customHeight="1" thickBot="1" x14ac:dyDescent="0.55000000000000004">
      <c r="A7" s="47"/>
      <c r="B7" s="138" t="s">
        <v>4</v>
      </c>
      <c r="C7" s="139"/>
      <c r="D7" s="51"/>
      <c r="E7" s="55" t="s">
        <v>12</v>
      </c>
      <c r="F7" s="53" t="s">
        <v>63</v>
      </c>
      <c r="G7" s="29"/>
      <c r="H7" s="108" t="s">
        <v>69</v>
      </c>
      <c r="I7" s="112" t="s">
        <v>74</v>
      </c>
      <c r="J7" s="113"/>
      <c r="K7" s="108" t="s">
        <v>69</v>
      </c>
      <c r="L7" s="129" t="s">
        <v>78</v>
      </c>
      <c r="M7" s="130"/>
      <c r="N7" s="48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44" customHeight="1" thickBot="1" x14ac:dyDescent="0.55000000000000004">
      <c r="A8" s="49" t="s">
        <v>5</v>
      </c>
      <c r="B8" s="140" t="s">
        <v>62</v>
      </c>
      <c r="C8" s="141"/>
      <c r="D8" s="52" t="s">
        <v>18</v>
      </c>
      <c r="E8" s="56" t="s">
        <v>13</v>
      </c>
      <c r="F8" s="54">
        <v>45001</v>
      </c>
      <c r="G8" s="50" t="s">
        <v>36</v>
      </c>
      <c r="H8" s="109">
        <v>45001</v>
      </c>
      <c r="I8" s="114">
        <v>45079</v>
      </c>
      <c r="J8" s="115" t="s">
        <v>36</v>
      </c>
      <c r="K8" s="109">
        <v>45079</v>
      </c>
      <c r="L8" s="131">
        <v>45134</v>
      </c>
      <c r="M8" s="132" t="s">
        <v>36</v>
      </c>
      <c r="N8" s="57" t="s">
        <v>79</v>
      </c>
      <c r="O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59" customFormat="1" ht="25" customHeight="1" x14ac:dyDescent="0.5">
      <c r="A9" s="116">
        <v>1</v>
      </c>
      <c r="B9" s="152" t="s">
        <v>30</v>
      </c>
      <c r="C9" s="153"/>
      <c r="D9" s="117">
        <v>0.25</v>
      </c>
      <c r="E9" s="122">
        <v>8</v>
      </c>
      <c r="F9" s="118">
        <v>8</v>
      </c>
      <c r="G9" s="119">
        <f t="shared" ref="G9" si="0">F9-E9</f>
        <v>0</v>
      </c>
      <c r="H9" s="125">
        <v>7</v>
      </c>
      <c r="I9" s="126">
        <v>6.5</v>
      </c>
      <c r="J9" s="119">
        <f t="shared" ref="J9" si="1">I9-H9</f>
        <v>-0.5</v>
      </c>
      <c r="K9" s="125">
        <v>6.5</v>
      </c>
      <c r="L9" s="127">
        <v>6.375</v>
      </c>
      <c r="M9" s="119">
        <f t="shared" ref="M9" si="2">L9-K9</f>
        <v>-0.125</v>
      </c>
      <c r="N9" s="120"/>
      <c r="O9" s="58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59" customFormat="1" ht="25" customHeight="1" x14ac:dyDescent="0.5">
      <c r="A10" s="44">
        <v>2</v>
      </c>
      <c r="B10" s="45" t="s">
        <v>70</v>
      </c>
      <c r="C10" s="45"/>
      <c r="D10" s="60">
        <v>0.25</v>
      </c>
      <c r="E10" s="100">
        <v>18.75</v>
      </c>
      <c r="F10" s="62">
        <v>20.5</v>
      </c>
      <c r="G10" s="63">
        <f>F10-E10</f>
        <v>1.75</v>
      </c>
      <c r="H10" s="110">
        <v>20.5</v>
      </c>
      <c r="I10" s="111">
        <v>20</v>
      </c>
      <c r="J10" s="63">
        <f>I10-H10</f>
        <v>-0.5</v>
      </c>
      <c r="K10" s="110">
        <v>20</v>
      </c>
      <c r="L10" s="128">
        <v>20</v>
      </c>
      <c r="M10" s="63">
        <f>L10-K10</f>
        <v>0</v>
      </c>
      <c r="N10" s="64"/>
      <c r="O10" s="5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59" customFormat="1" ht="25" customHeight="1" x14ac:dyDescent="0.5">
      <c r="A11" s="44">
        <v>3</v>
      </c>
      <c r="B11" s="136" t="s">
        <v>71</v>
      </c>
      <c r="C11" s="136"/>
      <c r="D11" s="60">
        <v>0.125</v>
      </c>
      <c r="E11" s="83">
        <v>20.75</v>
      </c>
      <c r="F11" s="62">
        <v>20.5</v>
      </c>
      <c r="G11" s="63">
        <f>F11-E11</f>
        <v>-0.25</v>
      </c>
      <c r="H11" s="110">
        <v>18.5</v>
      </c>
      <c r="I11" s="111">
        <v>18</v>
      </c>
      <c r="J11" s="63">
        <f>I11-H11</f>
        <v>-0.5</v>
      </c>
      <c r="K11" s="110">
        <v>18</v>
      </c>
      <c r="L11" s="128">
        <v>18.125</v>
      </c>
      <c r="M11" s="63">
        <f>L11-K11</f>
        <v>0.125</v>
      </c>
      <c r="N11" s="64"/>
      <c r="O11" s="5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59" customFormat="1" ht="25" customHeight="1" x14ac:dyDescent="0.5">
      <c r="A12" s="44">
        <v>4</v>
      </c>
      <c r="B12" s="154" t="s">
        <v>39</v>
      </c>
      <c r="C12" s="155"/>
      <c r="D12" s="60">
        <v>0.5</v>
      </c>
      <c r="E12" s="100">
        <v>22</v>
      </c>
      <c r="F12" s="62">
        <v>22</v>
      </c>
      <c r="G12" s="63">
        <f t="shared" ref="G12" si="3">F12-E12</f>
        <v>0</v>
      </c>
      <c r="H12" s="110">
        <v>21</v>
      </c>
      <c r="I12" s="111">
        <v>20.5</v>
      </c>
      <c r="J12" s="63">
        <f t="shared" ref="J12" si="4">I12-H12</f>
        <v>-0.5</v>
      </c>
      <c r="K12" s="110"/>
      <c r="L12" s="128">
        <v>21</v>
      </c>
      <c r="M12" s="63">
        <f>L12-H12</f>
        <v>0</v>
      </c>
      <c r="N12" s="64"/>
      <c r="O12" s="5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s="59" customFormat="1" ht="25" customHeight="1" x14ac:dyDescent="0.5">
      <c r="A13" s="44">
        <v>5</v>
      </c>
      <c r="B13" s="154" t="s">
        <v>15</v>
      </c>
      <c r="C13" s="155"/>
      <c r="D13" s="60">
        <v>0.125</v>
      </c>
      <c r="E13" s="123">
        <v>4</v>
      </c>
      <c r="F13" s="62">
        <v>4</v>
      </c>
      <c r="G13" s="63">
        <f>F13-E13</f>
        <v>0</v>
      </c>
      <c r="H13" s="110">
        <v>3.5</v>
      </c>
      <c r="I13" s="111">
        <v>4</v>
      </c>
      <c r="J13" s="63">
        <f>I13-H13</f>
        <v>0.5</v>
      </c>
      <c r="K13" s="110">
        <v>4</v>
      </c>
      <c r="L13" s="128">
        <v>4.125</v>
      </c>
      <c r="M13" s="63">
        <f>L13-K13</f>
        <v>0.125</v>
      </c>
      <c r="N13" s="64"/>
      <c r="O13" s="5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s="59" customFormat="1" ht="25" customHeight="1" x14ac:dyDescent="0.5">
      <c r="A14" s="44">
        <v>6</v>
      </c>
      <c r="B14" s="154" t="s">
        <v>16</v>
      </c>
      <c r="C14" s="155"/>
      <c r="D14" s="60">
        <v>0.125</v>
      </c>
      <c r="E14" s="61">
        <v>0.5</v>
      </c>
      <c r="F14" s="62">
        <v>0.5</v>
      </c>
      <c r="G14" s="63">
        <f>F14-E14</f>
        <v>0</v>
      </c>
      <c r="H14" s="110"/>
      <c r="I14" s="111">
        <v>0.375</v>
      </c>
      <c r="J14" s="63">
        <f>I14-E14</f>
        <v>-0.125</v>
      </c>
      <c r="K14" s="110"/>
      <c r="L14" s="128">
        <v>0.5</v>
      </c>
      <c r="M14" s="63">
        <f>L14-E14</f>
        <v>0</v>
      </c>
      <c r="N14" s="72"/>
      <c r="O14" s="5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s="59" customFormat="1" ht="25" customHeight="1" x14ac:dyDescent="0.5">
      <c r="A15" s="44">
        <v>7</v>
      </c>
      <c r="B15" s="136" t="s">
        <v>49</v>
      </c>
      <c r="C15" s="136"/>
      <c r="D15" s="60">
        <v>0.125</v>
      </c>
      <c r="E15" s="65">
        <v>3.25</v>
      </c>
      <c r="F15" s="62">
        <v>3.25</v>
      </c>
      <c r="G15" s="63">
        <f t="shared" ref="G15" si="5">F15-E15</f>
        <v>0</v>
      </c>
      <c r="H15" s="110"/>
      <c r="I15" s="111">
        <v>3.125</v>
      </c>
      <c r="J15" s="63">
        <f t="shared" ref="J15:J17" si="6">I15-E15</f>
        <v>-0.125</v>
      </c>
      <c r="K15" s="110"/>
      <c r="L15" s="128">
        <v>3.25</v>
      </c>
      <c r="M15" s="63">
        <f>L15-E15</f>
        <v>0</v>
      </c>
      <c r="N15" s="64"/>
      <c r="O15" s="58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s="59" customFormat="1" ht="25" customHeight="1" x14ac:dyDescent="0.5">
      <c r="A16" s="44">
        <v>8</v>
      </c>
      <c r="B16" s="154" t="s">
        <v>31</v>
      </c>
      <c r="C16" s="155"/>
      <c r="D16" s="60">
        <v>0.5</v>
      </c>
      <c r="E16" s="61">
        <v>23.5</v>
      </c>
      <c r="F16" s="62">
        <v>23.5</v>
      </c>
      <c r="G16" s="63">
        <f t="shared" ref="G16:G17" si="7">F16-E16</f>
        <v>0</v>
      </c>
      <c r="H16" s="110"/>
      <c r="I16" s="111">
        <v>23</v>
      </c>
      <c r="J16" s="63">
        <f t="shared" si="6"/>
        <v>-0.5</v>
      </c>
      <c r="K16" s="110">
        <v>24</v>
      </c>
      <c r="L16" s="128">
        <v>24</v>
      </c>
      <c r="M16" s="63">
        <f>L16-K16</f>
        <v>0</v>
      </c>
      <c r="N16" s="64"/>
      <c r="O16" s="5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59" customFormat="1" ht="25" customHeight="1" x14ac:dyDescent="0.5">
      <c r="A17" s="44" t="s">
        <v>53</v>
      </c>
      <c r="B17" s="45" t="s">
        <v>51</v>
      </c>
      <c r="C17" s="45"/>
      <c r="D17" s="60">
        <v>0.5</v>
      </c>
      <c r="E17" s="100">
        <v>22</v>
      </c>
      <c r="F17" s="62">
        <v>22</v>
      </c>
      <c r="G17" s="63">
        <f t="shared" si="7"/>
        <v>0</v>
      </c>
      <c r="H17" s="110"/>
      <c r="I17" s="111">
        <v>20.5</v>
      </c>
      <c r="J17" s="63">
        <f t="shared" si="6"/>
        <v>-1.5</v>
      </c>
      <c r="K17" s="110"/>
      <c r="L17" s="128">
        <v>22</v>
      </c>
      <c r="M17" s="63">
        <f>L17-E17</f>
        <v>0</v>
      </c>
      <c r="N17" s="64"/>
      <c r="O17" s="5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s="59" customFormat="1" ht="25" customHeight="1" x14ac:dyDescent="0.5">
      <c r="A18" s="44">
        <v>9</v>
      </c>
      <c r="B18" s="45" t="s">
        <v>52</v>
      </c>
      <c r="C18" s="45"/>
      <c r="D18" s="60">
        <v>0.5</v>
      </c>
      <c r="E18" s="61">
        <v>18</v>
      </c>
      <c r="F18" s="62">
        <v>18</v>
      </c>
      <c r="G18" s="63">
        <f t="shared" ref="G18" si="8">F18-E18</f>
        <v>0</v>
      </c>
      <c r="H18" s="110">
        <v>19</v>
      </c>
      <c r="I18" s="111">
        <v>18</v>
      </c>
      <c r="J18" s="63">
        <f t="shared" ref="J18:J24" si="9">I18-H18</f>
        <v>-1</v>
      </c>
      <c r="K18" s="110"/>
      <c r="L18" s="128">
        <v>19</v>
      </c>
      <c r="M18" s="63">
        <f>L18-H18</f>
        <v>0</v>
      </c>
      <c r="N18" s="64"/>
      <c r="O18" s="5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59" customFormat="1" ht="25" customHeight="1" x14ac:dyDescent="0.5">
      <c r="A19" s="44">
        <v>10</v>
      </c>
      <c r="B19" s="45" t="s">
        <v>14</v>
      </c>
      <c r="C19" s="45"/>
      <c r="D19" s="60">
        <v>0.25</v>
      </c>
      <c r="E19" s="61">
        <v>27.5</v>
      </c>
      <c r="F19" s="62">
        <v>28.5</v>
      </c>
      <c r="G19" s="63">
        <f t="shared" ref="G19:G24" si="10">F19-E19</f>
        <v>1</v>
      </c>
      <c r="H19" s="110">
        <v>26</v>
      </c>
      <c r="I19" s="111">
        <v>26.5</v>
      </c>
      <c r="J19" s="63">
        <f t="shared" si="9"/>
        <v>0.5</v>
      </c>
      <c r="K19" s="110"/>
      <c r="L19" s="128">
        <v>26</v>
      </c>
      <c r="M19" s="63">
        <f t="shared" ref="M19:M24" si="11">L19-H19</f>
        <v>0</v>
      </c>
      <c r="N19" s="64"/>
      <c r="O19" s="5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s="59" customFormat="1" ht="25" customHeight="1" x14ac:dyDescent="0.5">
      <c r="A20" s="44">
        <v>11</v>
      </c>
      <c r="B20" s="45" t="s">
        <v>38</v>
      </c>
      <c r="C20" s="45"/>
      <c r="D20" s="60">
        <v>0.25</v>
      </c>
      <c r="E20" s="100">
        <v>11.5</v>
      </c>
      <c r="F20" s="62">
        <v>12</v>
      </c>
      <c r="G20" s="63">
        <f t="shared" si="10"/>
        <v>0.5</v>
      </c>
      <c r="H20" s="110">
        <v>11</v>
      </c>
      <c r="I20" s="111">
        <v>11</v>
      </c>
      <c r="J20" s="63">
        <f t="shared" si="9"/>
        <v>0</v>
      </c>
      <c r="K20" s="110"/>
      <c r="L20" s="128">
        <v>11.125</v>
      </c>
      <c r="M20" s="63">
        <f t="shared" si="11"/>
        <v>0.125</v>
      </c>
      <c r="N20" s="64"/>
      <c r="O20" s="5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59" customFormat="1" ht="25" customHeight="1" x14ac:dyDescent="0.5">
      <c r="A21" s="44">
        <v>12</v>
      </c>
      <c r="B21" s="151" t="s">
        <v>44</v>
      </c>
      <c r="C21" s="151"/>
      <c r="D21" s="60">
        <v>0.25</v>
      </c>
      <c r="E21" s="83">
        <v>10.5</v>
      </c>
      <c r="F21" s="62">
        <v>10.5</v>
      </c>
      <c r="G21" s="63">
        <f t="shared" si="10"/>
        <v>0</v>
      </c>
      <c r="H21" s="110">
        <v>9.5</v>
      </c>
      <c r="I21" s="111">
        <v>9.25</v>
      </c>
      <c r="J21" s="63">
        <f t="shared" si="9"/>
        <v>-0.25</v>
      </c>
      <c r="K21" s="110"/>
      <c r="L21" s="128">
        <v>9.5</v>
      </c>
      <c r="M21" s="63">
        <f t="shared" si="11"/>
        <v>0</v>
      </c>
      <c r="N21" s="64"/>
      <c r="O21" s="5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59" customFormat="1" ht="25" customHeight="1" x14ac:dyDescent="0.5">
      <c r="A22" s="44">
        <v>13</v>
      </c>
      <c r="B22" s="151" t="s">
        <v>67</v>
      </c>
      <c r="C22" s="151"/>
      <c r="D22" s="60">
        <v>0.25</v>
      </c>
      <c r="E22" s="83">
        <v>8.5</v>
      </c>
      <c r="F22" s="62">
        <v>8.625</v>
      </c>
      <c r="G22" s="63">
        <f t="shared" si="10"/>
        <v>0.125</v>
      </c>
      <c r="H22" s="110">
        <v>7.5</v>
      </c>
      <c r="I22" s="111">
        <v>7.25</v>
      </c>
      <c r="J22" s="63">
        <f t="shared" si="9"/>
        <v>-0.25</v>
      </c>
      <c r="K22" s="110"/>
      <c r="L22" s="128">
        <v>7.5</v>
      </c>
      <c r="M22" s="63">
        <f t="shared" si="11"/>
        <v>0</v>
      </c>
      <c r="N22" s="6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59" customFormat="1" ht="25" customHeight="1" x14ac:dyDescent="0.5">
      <c r="A23" s="44">
        <v>14</v>
      </c>
      <c r="B23" s="151" t="s">
        <v>59</v>
      </c>
      <c r="C23" s="151"/>
      <c r="D23" s="60">
        <v>0.25</v>
      </c>
      <c r="E23" s="83">
        <v>7.25</v>
      </c>
      <c r="F23" s="62">
        <v>7.125</v>
      </c>
      <c r="G23" s="63">
        <f t="shared" si="10"/>
        <v>-0.125</v>
      </c>
      <c r="H23" s="110">
        <v>6.75</v>
      </c>
      <c r="I23" s="111">
        <v>6.5</v>
      </c>
      <c r="J23" s="63">
        <f t="shared" si="9"/>
        <v>-0.25</v>
      </c>
      <c r="K23" s="110"/>
      <c r="L23" s="128">
        <v>6.75</v>
      </c>
      <c r="M23" s="63">
        <f t="shared" si="11"/>
        <v>0</v>
      </c>
      <c r="N23" s="6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59" customFormat="1" ht="25" customHeight="1" x14ac:dyDescent="0.5">
      <c r="A24" s="44">
        <v>15</v>
      </c>
      <c r="B24" s="45" t="s">
        <v>17</v>
      </c>
      <c r="C24" s="45"/>
      <c r="D24" s="60">
        <v>0.25</v>
      </c>
      <c r="E24" s="61">
        <v>26</v>
      </c>
      <c r="F24" s="62">
        <v>27</v>
      </c>
      <c r="G24" s="63">
        <f t="shared" si="10"/>
        <v>1</v>
      </c>
      <c r="H24" s="110">
        <v>25</v>
      </c>
      <c r="I24" s="111">
        <v>25.5</v>
      </c>
      <c r="J24" s="63">
        <f t="shared" si="9"/>
        <v>0.5</v>
      </c>
      <c r="K24" s="110"/>
      <c r="L24" s="128">
        <v>25</v>
      </c>
      <c r="M24" s="63">
        <f t="shared" si="11"/>
        <v>0</v>
      </c>
      <c r="N24" s="64"/>
      <c r="O24" s="5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59" customFormat="1" ht="25" customHeight="1" x14ac:dyDescent="0.5">
      <c r="A25" s="94">
        <v>17</v>
      </c>
      <c r="B25" s="156" t="s">
        <v>56</v>
      </c>
      <c r="C25" s="156"/>
      <c r="D25" s="95">
        <v>0.125</v>
      </c>
      <c r="E25" s="96">
        <v>4</v>
      </c>
      <c r="F25" s="96">
        <v>3.875</v>
      </c>
      <c r="G25" s="97">
        <f>F25-E25</f>
        <v>-0.125</v>
      </c>
      <c r="H25" s="98"/>
      <c r="I25" s="96">
        <v>3.625</v>
      </c>
      <c r="J25" s="97">
        <f t="shared" ref="J25:J28" si="12">I25-E25</f>
        <v>-0.375</v>
      </c>
      <c r="K25" s="98"/>
      <c r="L25" s="96">
        <v>4.375</v>
      </c>
      <c r="M25" s="97">
        <f t="shared" ref="M25:M28" si="13">L25-E25</f>
        <v>0.375</v>
      </c>
      <c r="N25" s="99" t="s">
        <v>48</v>
      </c>
      <c r="O25" s="5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59" customFormat="1" ht="25" customHeight="1" x14ac:dyDescent="0.5">
      <c r="A26" s="44">
        <v>18</v>
      </c>
      <c r="B26" s="136" t="s">
        <v>45</v>
      </c>
      <c r="C26" s="136"/>
      <c r="D26" s="60">
        <v>0.125</v>
      </c>
      <c r="E26" s="65">
        <v>1.5</v>
      </c>
      <c r="F26" s="62">
        <v>1.5</v>
      </c>
      <c r="G26" s="63">
        <f>F26-E26</f>
        <v>0</v>
      </c>
      <c r="H26" s="107"/>
      <c r="I26" s="111">
        <v>1.5</v>
      </c>
      <c r="J26" s="63">
        <f t="shared" si="12"/>
        <v>0</v>
      </c>
      <c r="K26" s="107"/>
      <c r="L26" s="128">
        <v>1.5</v>
      </c>
      <c r="M26" s="63">
        <f t="shared" si="13"/>
        <v>0</v>
      </c>
      <c r="N26" s="64"/>
      <c r="O26" s="5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59" customFormat="1" ht="25" customHeight="1" x14ac:dyDescent="0.5">
      <c r="A27" s="44">
        <v>19</v>
      </c>
      <c r="B27" s="151" t="s">
        <v>50</v>
      </c>
      <c r="C27" s="151"/>
      <c r="D27" s="60">
        <v>0.125</v>
      </c>
      <c r="E27" s="65">
        <v>1.5</v>
      </c>
      <c r="F27" s="62">
        <v>1.625</v>
      </c>
      <c r="G27" s="63">
        <f t="shared" ref="G27" si="14">F27-E27</f>
        <v>0.125</v>
      </c>
      <c r="H27" s="107"/>
      <c r="I27" s="111">
        <v>1.5</v>
      </c>
      <c r="J27" s="63">
        <f t="shared" si="12"/>
        <v>0</v>
      </c>
      <c r="K27" s="107"/>
      <c r="L27" s="128">
        <v>1.5</v>
      </c>
      <c r="M27" s="63">
        <f t="shared" si="13"/>
        <v>0</v>
      </c>
      <c r="N27" s="93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s="59" customFormat="1" ht="25" customHeight="1" x14ac:dyDescent="0.5">
      <c r="A28" s="94">
        <v>22</v>
      </c>
      <c r="B28" s="156" t="s">
        <v>60</v>
      </c>
      <c r="C28" s="156"/>
      <c r="D28" s="95">
        <v>0.125</v>
      </c>
      <c r="E28" s="96">
        <v>5.75</v>
      </c>
      <c r="F28" s="96">
        <v>5.625</v>
      </c>
      <c r="G28" s="97">
        <f>F28-E28</f>
        <v>-0.125</v>
      </c>
      <c r="H28" s="96"/>
      <c r="I28" s="96">
        <v>5.25</v>
      </c>
      <c r="J28" s="97">
        <f t="shared" si="12"/>
        <v>-0.5</v>
      </c>
      <c r="K28" s="96"/>
      <c r="L28" s="96">
        <v>6</v>
      </c>
      <c r="M28" s="97">
        <f t="shared" si="13"/>
        <v>0.25</v>
      </c>
      <c r="N28" s="99" t="s">
        <v>48</v>
      </c>
      <c r="O28" s="5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s="59" customFormat="1" ht="25" customHeight="1" x14ac:dyDescent="0.5">
      <c r="A29" s="94">
        <v>23</v>
      </c>
      <c r="B29" s="156" t="s">
        <v>61</v>
      </c>
      <c r="C29" s="156"/>
      <c r="D29" s="95">
        <v>0.125</v>
      </c>
      <c r="E29" s="98">
        <v>22.25</v>
      </c>
      <c r="F29" s="96">
        <v>22.75</v>
      </c>
      <c r="G29" s="97">
        <f>F29-E29</f>
        <v>0.5</v>
      </c>
      <c r="H29" s="98">
        <v>21.5</v>
      </c>
      <c r="I29" s="96">
        <v>22</v>
      </c>
      <c r="J29" s="97">
        <f>I29-H29</f>
        <v>0.5</v>
      </c>
      <c r="K29" s="98"/>
      <c r="L29" s="96">
        <v>22</v>
      </c>
      <c r="M29" s="97">
        <f>L29-H29</f>
        <v>0.5</v>
      </c>
      <c r="N29" s="99" t="s">
        <v>48</v>
      </c>
      <c r="O29" s="5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s="104" customFormat="1" ht="25" customHeight="1" x14ac:dyDescent="0.5">
      <c r="A30" s="94">
        <v>24</v>
      </c>
      <c r="B30" s="149" t="s">
        <v>46</v>
      </c>
      <c r="C30" s="150"/>
      <c r="D30" s="101">
        <v>0.125</v>
      </c>
      <c r="E30" s="102">
        <v>8.5</v>
      </c>
      <c r="F30" s="96">
        <v>8.25</v>
      </c>
      <c r="G30" s="97">
        <f t="shared" ref="G30:G31" si="15">F30-E30</f>
        <v>-0.25</v>
      </c>
      <c r="H30" s="96"/>
      <c r="I30" s="96">
        <v>8</v>
      </c>
      <c r="J30" s="97">
        <f t="shared" ref="J30:J31" si="16">I30-E30</f>
        <v>-0.5</v>
      </c>
      <c r="K30" s="96"/>
      <c r="L30" s="96">
        <v>8.75</v>
      </c>
      <c r="M30" s="97">
        <f t="shared" ref="M30:M31" si="17">L30-E30</f>
        <v>0.25</v>
      </c>
      <c r="N30" s="99"/>
      <c r="O30" s="103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 s="104" customFormat="1" ht="25" customHeight="1" x14ac:dyDescent="0.5">
      <c r="A31" s="44">
        <v>25</v>
      </c>
      <c r="B31" s="151" t="s">
        <v>47</v>
      </c>
      <c r="C31" s="151"/>
      <c r="D31" s="121">
        <v>0.125</v>
      </c>
      <c r="E31" s="124">
        <v>3</v>
      </c>
      <c r="F31" s="62">
        <v>3</v>
      </c>
      <c r="G31" s="63">
        <f t="shared" si="15"/>
        <v>0</v>
      </c>
      <c r="H31" s="107"/>
      <c r="I31" s="111">
        <v>3.25</v>
      </c>
      <c r="J31" s="63">
        <f t="shared" si="16"/>
        <v>0.25</v>
      </c>
      <c r="K31" s="107"/>
      <c r="L31" s="128">
        <v>3</v>
      </c>
      <c r="M31" s="63">
        <f t="shared" si="17"/>
        <v>0</v>
      </c>
      <c r="N31" s="6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 ht="19" customHeight="1" x14ac:dyDescent="0.35">
      <c r="A32" s="5"/>
      <c r="B32" s="91" t="s">
        <v>64</v>
      </c>
      <c r="C32" s="5"/>
      <c r="D32" s="8"/>
      <c r="E32" s="11"/>
      <c r="F32" s="8"/>
      <c r="G32" s="8"/>
      <c r="H32" s="8"/>
      <c r="I32" s="8"/>
      <c r="J32" s="8"/>
      <c r="K32" s="8"/>
      <c r="L32" s="8"/>
      <c r="M32" s="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31" ht="19" customHeight="1" x14ac:dyDescent="0.35">
      <c r="A33" s="5">
        <v>1</v>
      </c>
      <c r="B33" s="88" t="s">
        <v>35</v>
      </c>
      <c r="C33" s="5"/>
      <c r="D33" s="8"/>
      <c r="E33" s="11"/>
      <c r="F33" s="8"/>
      <c r="G33" s="8"/>
      <c r="H33" s="8"/>
      <c r="I33" s="8"/>
      <c r="J33" s="8"/>
      <c r="K33" s="8"/>
      <c r="L33" s="8"/>
      <c r="M33" s="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31" ht="19" customHeight="1" x14ac:dyDescent="0.35">
      <c r="A34" s="5">
        <v>2</v>
      </c>
      <c r="B34" s="88" t="s">
        <v>72</v>
      </c>
      <c r="C34" s="5"/>
      <c r="D34" s="8"/>
      <c r="E34" s="11"/>
      <c r="F34" s="8"/>
      <c r="G34" s="8"/>
      <c r="H34" s="8"/>
      <c r="I34" s="8"/>
      <c r="J34" s="8"/>
      <c r="K34" s="8"/>
      <c r="L34" s="8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31" ht="19" customHeight="1" x14ac:dyDescent="0.35">
      <c r="A35" s="5">
        <v>3</v>
      </c>
      <c r="B35" s="88" t="s">
        <v>73</v>
      </c>
      <c r="C35" s="5"/>
      <c r="D35" s="8"/>
      <c r="E35" s="11"/>
      <c r="F35" s="8"/>
      <c r="G35" s="8"/>
      <c r="H35" s="8"/>
      <c r="I35" s="8"/>
      <c r="J35" s="8"/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31" ht="19" customHeight="1" x14ac:dyDescent="0.35">
      <c r="A36" s="5">
        <v>4</v>
      </c>
      <c r="B36" s="92" t="s">
        <v>42</v>
      </c>
      <c r="C36" s="5"/>
      <c r="D36" s="8"/>
      <c r="E36" s="1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9" customHeight="1" x14ac:dyDescent="0.35">
      <c r="A37" s="5">
        <v>5</v>
      </c>
      <c r="B37" s="88" t="s">
        <v>65</v>
      </c>
      <c r="C37" s="5"/>
      <c r="D37" s="8"/>
      <c r="E37" s="11"/>
      <c r="F37" s="8"/>
      <c r="G37" s="8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31" ht="19" customHeight="1" x14ac:dyDescent="0.35">
      <c r="A38" s="5"/>
      <c r="B38" s="91" t="s">
        <v>77</v>
      </c>
      <c r="C38" s="5"/>
      <c r="D38" s="8"/>
      <c r="E38" s="11"/>
      <c r="F38" s="8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31" ht="19" customHeight="1" x14ac:dyDescent="0.35">
      <c r="A39" s="5">
        <v>1</v>
      </c>
      <c r="B39" s="88" t="s">
        <v>35</v>
      </c>
      <c r="C39" s="5"/>
      <c r="D39" s="8"/>
      <c r="E39" s="11"/>
      <c r="F39" s="8"/>
      <c r="G39" s="8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31" ht="19" customHeight="1" x14ac:dyDescent="0.35">
      <c r="A40" s="5">
        <v>2</v>
      </c>
      <c r="B40" s="88" t="s">
        <v>75</v>
      </c>
      <c r="C40" s="5"/>
      <c r="D40" s="8"/>
      <c r="E40" s="11"/>
      <c r="F40" s="8"/>
      <c r="G40" s="8"/>
      <c r="H40" s="8"/>
      <c r="I40" s="8"/>
      <c r="J40" s="8"/>
      <c r="K40" s="8"/>
      <c r="L40" s="8"/>
      <c r="M40" s="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31" ht="19" customHeight="1" x14ac:dyDescent="0.35">
      <c r="A41" s="5">
        <v>3</v>
      </c>
      <c r="B41" s="88" t="s">
        <v>76</v>
      </c>
      <c r="C41" s="5"/>
      <c r="D41" s="8"/>
      <c r="E41" s="11"/>
      <c r="F41" s="8"/>
      <c r="G41" s="8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31" ht="19" customHeight="1" x14ac:dyDescent="0.35">
      <c r="A42" s="5">
        <v>4</v>
      </c>
      <c r="B42" s="88" t="s">
        <v>42</v>
      </c>
      <c r="C42" s="5"/>
      <c r="D42" s="8"/>
      <c r="E42" s="11"/>
      <c r="F42" s="8"/>
      <c r="G42" s="8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31" ht="19" customHeight="1" x14ac:dyDescent="0.35">
      <c r="A43" s="5">
        <v>5</v>
      </c>
      <c r="B43" s="88" t="s">
        <v>65</v>
      </c>
      <c r="C43" s="5"/>
      <c r="D43" s="8"/>
      <c r="E43" s="11"/>
      <c r="F43" s="8"/>
      <c r="G43" s="8"/>
      <c r="H43" s="8"/>
      <c r="I43" s="8"/>
      <c r="J43" s="8"/>
      <c r="K43" s="8"/>
      <c r="L43" s="8"/>
      <c r="M43" s="8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31" ht="19" customHeight="1" x14ac:dyDescent="0.35">
      <c r="A44" s="5"/>
      <c r="B44" s="133" t="s">
        <v>80</v>
      </c>
      <c r="C44" s="5"/>
      <c r="D44" s="8"/>
      <c r="E44" s="11"/>
      <c r="F44" s="8"/>
      <c r="G44" s="8"/>
      <c r="H44" s="8"/>
      <c r="I44" s="8"/>
      <c r="J44" s="8"/>
      <c r="K44" s="8"/>
      <c r="L44" s="8"/>
      <c r="M44" s="8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31" ht="19" customHeight="1" x14ac:dyDescent="0.35">
      <c r="A45" s="5">
        <v>1</v>
      </c>
      <c r="B45" s="88" t="s">
        <v>35</v>
      </c>
      <c r="C45" s="5"/>
      <c r="D45" s="8"/>
      <c r="E45" s="11"/>
      <c r="F45" s="8"/>
      <c r="G45" s="8"/>
      <c r="H45" s="8"/>
      <c r="I45" s="8"/>
      <c r="J45" s="8"/>
      <c r="K45" s="8"/>
      <c r="L45" s="8"/>
      <c r="M45" s="8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31" ht="19" customHeight="1" x14ac:dyDescent="0.35">
      <c r="A46" s="5">
        <v>2</v>
      </c>
      <c r="B46" s="88" t="s">
        <v>42</v>
      </c>
      <c r="C46" s="5"/>
      <c r="D46" s="8"/>
      <c r="E46" s="11"/>
      <c r="F46" s="8"/>
      <c r="G46" s="8"/>
      <c r="H46" s="8"/>
      <c r="I46" s="8"/>
      <c r="J46" s="8"/>
      <c r="K46" s="8"/>
      <c r="L46" s="8"/>
      <c r="M46" s="8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31" ht="19" customHeight="1" x14ac:dyDescent="0.35">
      <c r="A47" s="5">
        <v>3</v>
      </c>
      <c r="B47" s="88" t="s">
        <v>81</v>
      </c>
      <c r="C47" s="5"/>
      <c r="D47" s="8"/>
      <c r="E47" s="11"/>
      <c r="F47" s="8"/>
      <c r="G47" s="8"/>
      <c r="H47" s="8"/>
      <c r="I47" s="8"/>
      <c r="J47" s="8"/>
      <c r="K47" s="8"/>
      <c r="L47" s="8"/>
      <c r="M47" s="8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31" ht="19" customHeight="1" x14ac:dyDescent="0.35">
      <c r="A48" s="5"/>
      <c r="B48" s="88"/>
      <c r="C48" s="5"/>
      <c r="D48" s="8"/>
      <c r="E48" s="11"/>
      <c r="F48" s="8"/>
      <c r="G48" s="8"/>
      <c r="H48" s="8"/>
      <c r="I48" s="8"/>
      <c r="J48" s="8"/>
      <c r="K48" s="8"/>
      <c r="L48" s="8"/>
      <c r="M48" s="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9" customHeight="1" x14ac:dyDescent="0.35">
      <c r="A49" s="5"/>
      <c r="B49" s="88"/>
      <c r="C49" s="5"/>
      <c r="D49" s="8"/>
      <c r="E49" s="11"/>
      <c r="F49" s="8"/>
      <c r="G49" s="8"/>
      <c r="H49" s="8"/>
      <c r="I49" s="8"/>
      <c r="J49" s="8"/>
      <c r="K49" s="8"/>
      <c r="L49" s="8"/>
      <c r="M49" s="8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9" customHeight="1" x14ac:dyDescent="0.35">
      <c r="A50" s="5"/>
      <c r="B50" s="88"/>
      <c r="C50" s="5"/>
      <c r="D50" s="8"/>
      <c r="E50" s="11"/>
      <c r="F50" s="8"/>
      <c r="G50" s="8"/>
      <c r="H50" s="8"/>
      <c r="I50" s="8"/>
      <c r="J50" s="8"/>
      <c r="K50" s="8"/>
      <c r="L50" s="8"/>
      <c r="M50" s="8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9" customHeight="1" x14ac:dyDescent="0.35">
      <c r="A51" s="5"/>
      <c r="B51" s="5"/>
      <c r="C51" s="5"/>
      <c r="D51" s="8"/>
      <c r="E51" s="11"/>
      <c r="F51" s="8"/>
      <c r="G51" s="8"/>
      <c r="H51" s="8"/>
      <c r="I51" s="8"/>
      <c r="J51" s="8"/>
      <c r="K51" s="8"/>
      <c r="L51" s="8"/>
      <c r="M51" s="8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9" customHeight="1" x14ac:dyDescent="0.35">
      <c r="A52" s="5"/>
      <c r="B52" s="5"/>
      <c r="C52" s="5"/>
      <c r="D52" s="8"/>
      <c r="E52" s="11"/>
      <c r="F52" s="8"/>
      <c r="G52" s="8"/>
      <c r="H52" s="8"/>
      <c r="I52" s="8"/>
      <c r="J52" s="8"/>
      <c r="K52" s="8"/>
      <c r="L52" s="8"/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9" customHeight="1" x14ac:dyDescent="0.35">
      <c r="A53" s="5"/>
      <c r="B53" s="5"/>
      <c r="C53" s="5"/>
      <c r="D53" s="8"/>
      <c r="E53" s="11"/>
      <c r="F53" s="8"/>
      <c r="G53" s="8"/>
      <c r="H53" s="8"/>
      <c r="I53" s="8"/>
      <c r="J53" s="8"/>
      <c r="K53" s="8"/>
      <c r="L53" s="8"/>
      <c r="M53" s="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9" customHeight="1" x14ac:dyDescent="0.35">
      <c r="A54" s="5"/>
      <c r="B54" s="5"/>
      <c r="C54" s="5"/>
      <c r="D54" s="8"/>
      <c r="E54" s="11"/>
      <c r="F54" s="8"/>
      <c r="G54" s="8"/>
      <c r="H54" s="8"/>
      <c r="I54" s="8"/>
      <c r="J54" s="8"/>
      <c r="K54" s="8"/>
      <c r="L54" s="8"/>
      <c r="M54" s="8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9" customHeight="1" x14ac:dyDescent="0.35">
      <c r="A55" s="5"/>
      <c r="B55" s="5"/>
      <c r="C55" s="5"/>
      <c r="D55" s="8"/>
      <c r="E55" s="11"/>
      <c r="F55" s="8"/>
      <c r="G55" s="8"/>
      <c r="H55" s="8"/>
      <c r="I55" s="8"/>
      <c r="J55" s="8"/>
      <c r="K55" s="8"/>
      <c r="L55" s="8"/>
      <c r="M55" s="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9" customHeight="1" x14ac:dyDescent="0.35">
      <c r="A56" s="5"/>
      <c r="B56" s="5"/>
      <c r="C56" s="5"/>
      <c r="D56" s="8"/>
      <c r="E56" s="11"/>
      <c r="F56" s="8"/>
      <c r="G56" s="8"/>
      <c r="H56" s="8"/>
      <c r="I56" s="8"/>
      <c r="J56" s="8"/>
      <c r="K56" s="8"/>
      <c r="L56" s="8"/>
      <c r="M56" s="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9" customHeight="1" x14ac:dyDescent="0.35">
      <c r="A57" s="5"/>
      <c r="B57" s="5"/>
      <c r="C57" s="5"/>
      <c r="D57" s="8"/>
      <c r="E57" s="11"/>
      <c r="F57" s="8"/>
      <c r="G57" s="8"/>
      <c r="H57" s="8"/>
      <c r="I57" s="8"/>
      <c r="J57" s="8"/>
      <c r="K57" s="8"/>
      <c r="L57" s="8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9" customHeight="1" x14ac:dyDescent="0.35">
      <c r="A58" s="5"/>
      <c r="B58" s="5"/>
      <c r="C58" s="5"/>
      <c r="D58" s="8"/>
      <c r="E58" s="11"/>
      <c r="F58" s="8"/>
      <c r="G58" s="8"/>
      <c r="H58" s="8"/>
      <c r="I58" s="8"/>
      <c r="J58" s="8"/>
      <c r="K58" s="8"/>
      <c r="L58" s="8"/>
      <c r="M58" s="8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9" customHeight="1" x14ac:dyDescent="0.35">
      <c r="A59" s="5"/>
      <c r="B59" s="5"/>
      <c r="C59" s="5"/>
      <c r="D59" s="8"/>
      <c r="E59" s="11"/>
      <c r="F59" s="8"/>
      <c r="G59" s="8"/>
      <c r="H59" s="8"/>
      <c r="I59" s="8"/>
      <c r="J59" s="8"/>
      <c r="K59" s="8"/>
      <c r="L59" s="8"/>
      <c r="M59" s="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9" customHeight="1" x14ac:dyDescent="0.35">
      <c r="A60" s="5"/>
      <c r="B60" s="5"/>
      <c r="C60" s="5"/>
      <c r="D60" s="8"/>
      <c r="E60" s="11"/>
      <c r="F60" s="8"/>
      <c r="G60" s="8"/>
      <c r="H60" s="8"/>
      <c r="I60" s="8"/>
      <c r="J60" s="8"/>
      <c r="K60" s="8"/>
      <c r="L60" s="8"/>
      <c r="M60" s="8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9" customHeight="1" x14ac:dyDescent="0.35">
      <c r="A61" s="5"/>
      <c r="B61" s="5"/>
      <c r="C61" s="5"/>
      <c r="D61" s="8"/>
      <c r="E61" s="11"/>
      <c r="F61" s="8"/>
      <c r="G61" s="8"/>
      <c r="H61" s="8"/>
      <c r="I61" s="8"/>
      <c r="J61" s="8"/>
      <c r="K61" s="8"/>
      <c r="L61" s="8"/>
      <c r="M61" s="8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9" customHeight="1" x14ac:dyDescent="0.35">
      <c r="A62" s="5"/>
      <c r="B62" s="5"/>
      <c r="C62" s="5"/>
      <c r="D62" s="8"/>
      <c r="E62" s="11"/>
      <c r="F62" s="8"/>
      <c r="G62" s="8"/>
      <c r="H62" s="8"/>
      <c r="I62" s="8"/>
      <c r="J62" s="8"/>
      <c r="K62" s="8"/>
      <c r="L62" s="8"/>
      <c r="M62" s="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9" customHeight="1" x14ac:dyDescent="0.35">
      <c r="A63" s="5"/>
      <c r="B63" s="5"/>
      <c r="C63" s="5"/>
      <c r="D63" s="8"/>
      <c r="E63" s="11"/>
      <c r="F63" s="8"/>
      <c r="G63" s="8"/>
      <c r="H63" s="8"/>
      <c r="I63" s="8"/>
      <c r="J63" s="8"/>
      <c r="K63" s="8"/>
      <c r="L63" s="8"/>
      <c r="M63" s="8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9" customHeight="1" x14ac:dyDescent="0.35">
      <c r="A64" s="5"/>
      <c r="B64" s="5"/>
      <c r="C64" s="5"/>
      <c r="D64" s="8"/>
      <c r="E64" s="11"/>
      <c r="F64" s="8"/>
      <c r="G64" s="8"/>
      <c r="H64" s="8"/>
      <c r="I64" s="8"/>
      <c r="J64" s="8"/>
      <c r="K64" s="8"/>
      <c r="L64" s="8"/>
      <c r="M64" s="8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8"/>
      <c r="M65" s="8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8"/>
      <c r="M66" s="8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8"/>
      <c r="M67" s="8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8"/>
      <c r="M68" s="8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8"/>
      <c r="M69" s="8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8"/>
      <c r="M70" s="8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8"/>
      <c r="M71" s="8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8"/>
      <c r="M72" s="8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8"/>
      <c r="M73" s="8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8"/>
      <c r="M74" s="8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8"/>
      <c r="M75" s="8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8"/>
      <c r="M76" s="8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8"/>
      <c r="M77" s="8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8"/>
      <c r="M78" s="8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8"/>
      <c r="M79" s="8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8"/>
      <c r="M80" s="8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8"/>
      <c r="M81" s="8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8"/>
      <c r="M82" s="8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8"/>
      <c r="M83" s="8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8"/>
      <c r="M84" s="8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8"/>
      <c r="M85" s="8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8"/>
      <c r="M86" s="8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8"/>
      <c r="M87" s="8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8"/>
      <c r="M88" s="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8"/>
      <c r="M89" s="8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8"/>
      <c r="M90" s="8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8"/>
      <c r="M91" s="8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8"/>
      <c r="M92" s="8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8"/>
      <c r="M93" s="8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8"/>
      <c r="M94" s="8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8"/>
      <c r="M95" s="8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8"/>
      <c r="M96" s="8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8"/>
      <c r="M97" s="8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8"/>
      <c r="M98" s="8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8"/>
      <c r="M99" s="8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8"/>
      <c r="M100" s="8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8"/>
      <c r="M101" s="8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8"/>
      <c r="M102" s="8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8"/>
      <c r="M103" s="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8"/>
      <c r="M104" s="8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8"/>
      <c r="M105" s="8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8"/>
      <c r="M106" s="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8"/>
      <c r="M107" s="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8"/>
      <c r="M108" s="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8"/>
      <c r="M109" s="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8"/>
      <c r="M110" s="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8"/>
      <c r="M111" s="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8"/>
      <c r="M112" s="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8"/>
      <c r="M113" s="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8"/>
      <c r="M114" s="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8"/>
      <c r="M115" s="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8"/>
      <c r="M116" s="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8"/>
      <c r="M117" s="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8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8"/>
      <c r="M119" s="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8"/>
      <c r="M120" s="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8"/>
      <c r="M121" s="8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8"/>
      <c r="M122" s="8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8"/>
      <c r="M123" s="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8"/>
      <c r="M124" s="8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8"/>
      <c r="M125" s="8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8"/>
      <c r="M126" s="8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8"/>
      <c r="M127" s="8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8"/>
      <c r="M128" s="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8"/>
      <c r="M129" s="8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8"/>
      <c r="M130" s="8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8"/>
      <c r="M131" s="8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8"/>
      <c r="M132" s="8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8"/>
      <c r="M133" s="8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8"/>
      <c r="M134" s="8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8"/>
      <c r="M135" s="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8"/>
      <c r="M136" s="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8"/>
      <c r="M137" s="8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8"/>
      <c r="M138" s="8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8"/>
      <c r="M139" s="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8"/>
      <c r="M140" s="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8"/>
      <c r="M141" s="8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8"/>
      <c r="M142" s="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8"/>
      <c r="M143" s="8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8"/>
      <c r="M144" s="8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8"/>
      <c r="M145" s="8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8"/>
      <c r="M146" s="8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8"/>
      <c r="M147" s="8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8"/>
      <c r="M148" s="8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8"/>
      <c r="M149" s="8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8"/>
      <c r="M150" s="8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8"/>
      <c r="M151" s="8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8"/>
      <c r="M152" s="8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8"/>
      <c r="M153" s="8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8"/>
      <c r="M154" s="8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8"/>
      <c r="M155" s="8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8"/>
      <c r="M156" s="8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8"/>
      <c r="M157" s="8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8"/>
      <c r="M158" s="8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8"/>
      <c r="M159" s="8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8"/>
      <c r="M160" s="8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8"/>
      <c r="M161" s="8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8"/>
      <c r="M162" s="8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8"/>
      <c r="M163" s="8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8"/>
      <c r="M164" s="8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8"/>
      <c r="M165" s="8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8"/>
      <c r="M166" s="8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8"/>
      <c r="M167" s="8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8"/>
      <c r="M168" s="8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8"/>
      <c r="M169" s="8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8"/>
      <c r="M170" s="8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8"/>
      <c r="M171" s="8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8"/>
      <c r="M172" s="8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8"/>
      <c r="M173" s="8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8"/>
      <c r="M174" s="8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8"/>
      <c r="M175" s="8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8"/>
      <c r="M176" s="8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8"/>
      <c r="M177" s="8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8"/>
      <c r="M178" s="8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8"/>
      <c r="M179" s="8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8"/>
      <c r="M180" s="8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8"/>
      <c r="M181" s="8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8"/>
      <c r="M182" s="8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8"/>
      <c r="M183" s="8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8"/>
      <c r="M184" s="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8"/>
      <c r="M185" s="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8"/>
      <c r="M186" s="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8"/>
      <c r="M187" s="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8"/>
      <c r="M188" s="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8"/>
      <c r="M189" s="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8"/>
      <c r="M190" s="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8"/>
      <c r="M191" s="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8"/>
      <c r="M192" s="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8"/>
      <c r="M193" s="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8"/>
      <c r="M194" s="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8"/>
      <c r="M195" s="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8"/>
      <c r="M196" s="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8"/>
      <c r="M197" s="8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8"/>
      <c r="M198" s="8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8"/>
      <c r="M199" s="8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8"/>
      <c r="M200" s="8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8"/>
      <c r="M201" s="8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8"/>
      <c r="M202" s="8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8"/>
      <c r="M203" s="8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8"/>
      <c r="M204" s="8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8"/>
      <c r="M205" s="8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8"/>
      <c r="M206" s="8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8"/>
      <c r="M207" s="8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8"/>
      <c r="M208" s="8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8"/>
      <c r="M209" s="8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8"/>
      <c r="M210" s="8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8"/>
      <c r="M211" s="8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8"/>
      <c r="M212" s="8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8"/>
      <c r="M213" s="8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8"/>
      <c r="M214" s="8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8"/>
      <c r="M215" s="8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8"/>
      <c r="M216" s="8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8"/>
      <c r="M217" s="8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8"/>
      <c r="M218" s="8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8"/>
      <c r="M219" s="8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8"/>
      <c r="M220" s="8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8"/>
      <c r="M221" s="8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8"/>
      <c r="M222" s="8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8"/>
      <c r="M223" s="8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8"/>
      <c r="M224" s="8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8"/>
      <c r="M225" s="8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8"/>
      <c r="M226" s="8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8"/>
      <c r="M227" s="8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8"/>
      <c r="M228" s="8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8"/>
      <c r="M229" s="8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8"/>
      <c r="M230" s="8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8"/>
      <c r="M231" s="8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8"/>
      <c r="M232" s="8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8"/>
      <c r="M233" s="8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8"/>
      <c r="M234" s="8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8"/>
      <c r="M235" s="8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8"/>
      <c r="M236" s="8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8"/>
      <c r="M237" s="8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8"/>
      <c r="M238" s="8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8"/>
      <c r="M239" s="8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8"/>
      <c r="M240" s="8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8"/>
      <c r="M241" s="8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8"/>
      <c r="M242" s="8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8"/>
      <c r="M243" s="8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8"/>
      <c r="M244" s="8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8"/>
      <c r="M245" s="8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8"/>
      <c r="M246" s="8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8"/>
      <c r="M247" s="8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8"/>
      <c r="M248" s="8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8"/>
      <c r="M249" s="8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8"/>
      <c r="M250" s="8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8"/>
      <c r="M251" s="8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8"/>
      <c r="M252" s="8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8"/>
      <c r="M253" s="8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8"/>
      <c r="M254" s="8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8"/>
      <c r="M255" s="8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8"/>
      <c r="M256" s="8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8"/>
      <c r="M257" s="8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8"/>
      <c r="M258" s="8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8"/>
      <c r="M259" s="8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8"/>
      <c r="M260" s="8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8"/>
      <c r="M261" s="8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8"/>
      <c r="M262" s="8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8"/>
      <c r="M263" s="8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8"/>
      <c r="M264" s="8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8"/>
      <c r="M265" s="8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8"/>
      <c r="M266" s="8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8"/>
      <c r="M267" s="8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8"/>
      <c r="M268" s="8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8"/>
      <c r="M269" s="8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8"/>
      <c r="M270" s="8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8"/>
      <c r="M271" s="8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8"/>
      <c r="M272" s="8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8"/>
      <c r="M273" s="8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8"/>
      <c r="M274" s="8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8"/>
      <c r="M275" s="8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8"/>
      <c r="M276" s="8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8"/>
      <c r="M277" s="8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8"/>
      <c r="M278" s="8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8"/>
      <c r="M279" s="8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8"/>
      <c r="M280" s="8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8"/>
      <c r="M281" s="8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8"/>
      <c r="M282" s="8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8"/>
      <c r="M283" s="8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8"/>
      <c r="M284" s="8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8"/>
      <c r="M285" s="8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8"/>
      <c r="M286" s="8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8"/>
      <c r="M287" s="8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8"/>
      <c r="M288" s="8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8"/>
      <c r="M289" s="8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8"/>
      <c r="M290" s="8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8"/>
      <c r="M291" s="8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8"/>
      <c r="M292" s="8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8"/>
      <c r="M293" s="8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8"/>
      <c r="M294" s="8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8"/>
      <c r="M295" s="8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8"/>
      <c r="M296" s="8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8"/>
      <c r="M297" s="8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8"/>
      <c r="M298" s="8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8"/>
      <c r="M299" s="8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8"/>
      <c r="M300" s="8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8"/>
      <c r="M301" s="8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8"/>
      <c r="M302" s="8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8"/>
      <c r="M303" s="8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8"/>
      <c r="M304" s="8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8"/>
      <c r="M305" s="8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8"/>
      <c r="M306" s="8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8"/>
      <c r="M307" s="8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8"/>
      <c r="M308" s="8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8"/>
      <c r="M309" s="8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8"/>
      <c r="M310" s="8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8"/>
      <c r="M311" s="8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8"/>
      <c r="M312" s="8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8"/>
      <c r="M313" s="8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8"/>
      <c r="M314" s="8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8"/>
      <c r="M315" s="8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8"/>
      <c r="M316" s="8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8"/>
      <c r="M317" s="8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8"/>
      <c r="M318" s="8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8"/>
      <c r="M319" s="8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8"/>
      <c r="M320" s="8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8"/>
      <c r="M321" s="8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8"/>
      <c r="M322" s="8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8"/>
      <c r="M323" s="8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8"/>
      <c r="M324" s="8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8"/>
      <c r="M325" s="8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8"/>
      <c r="M326" s="8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8"/>
      <c r="M327" s="8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8"/>
      <c r="M328" s="8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8"/>
      <c r="M329" s="8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8"/>
      <c r="M330" s="8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8"/>
      <c r="M331" s="8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8"/>
      <c r="M332" s="8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8"/>
      <c r="M333" s="8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8"/>
      <c r="M334" s="8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8"/>
      <c r="M335" s="8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8"/>
      <c r="M336" s="8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8"/>
      <c r="M337" s="8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8"/>
      <c r="M338" s="8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8"/>
      <c r="M339" s="8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8"/>
      <c r="M340" s="8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8"/>
      <c r="M341" s="8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8"/>
      <c r="M342" s="8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8"/>
      <c r="M343" s="8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8"/>
      <c r="M344" s="8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8"/>
      <c r="M345" s="8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8"/>
      <c r="M346" s="8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8"/>
      <c r="M347" s="8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8"/>
      <c r="M348" s="8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8"/>
      <c r="M349" s="8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8"/>
      <c r="M350" s="8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8"/>
      <c r="M351" s="8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8"/>
      <c r="M352" s="8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8"/>
      <c r="M353" s="8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8"/>
      <c r="M354" s="8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8"/>
      <c r="M355" s="8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8"/>
      <c r="M356" s="8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8"/>
      <c r="M357" s="8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8"/>
      <c r="M358" s="8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8"/>
      <c r="M359" s="8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8"/>
      <c r="M360" s="8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8"/>
      <c r="M361" s="8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8"/>
      <c r="M362" s="8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8"/>
      <c r="M363" s="8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8"/>
      <c r="M364" s="8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8"/>
      <c r="M365" s="8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8"/>
      <c r="M366" s="8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8"/>
      <c r="M367" s="8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8"/>
      <c r="M368" s="8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8"/>
      <c r="M369" s="8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8"/>
      <c r="M370" s="8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8"/>
      <c r="M371" s="8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8"/>
      <c r="M372" s="8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8"/>
      <c r="M373" s="8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8"/>
      <c r="M374" s="8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8"/>
      <c r="M375" s="8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8"/>
      <c r="M376" s="8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8"/>
      <c r="M377" s="8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8"/>
      <c r="M378" s="8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8"/>
      <c r="M379" s="8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8"/>
      <c r="M380" s="8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8"/>
      <c r="M381" s="8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8"/>
      <c r="M382" s="8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8"/>
      <c r="M383" s="8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8"/>
      <c r="M384" s="8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8"/>
      <c r="M385" s="8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8"/>
      <c r="M386" s="8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8"/>
      <c r="M387" s="8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8"/>
      <c r="M388" s="8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8"/>
      <c r="M389" s="8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8"/>
      <c r="M390" s="8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8"/>
      <c r="M391" s="8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8"/>
      <c r="M392" s="8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8"/>
      <c r="M393" s="8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8"/>
      <c r="M394" s="8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8"/>
      <c r="M395" s="8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8"/>
      <c r="M396" s="8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8"/>
      <c r="M397" s="8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8"/>
      <c r="M398" s="8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8"/>
      <c r="M399" s="8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8"/>
      <c r="M400" s="8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8"/>
      <c r="M401" s="8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8"/>
      <c r="M402" s="8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8"/>
      <c r="M403" s="8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8"/>
      <c r="M404" s="8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8"/>
      <c r="M405" s="8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8"/>
      <c r="M406" s="8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8"/>
      <c r="M407" s="8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8"/>
      <c r="M408" s="8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8"/>
      <c r="M409" s="8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8"/>
      <c r="M410" s="8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8"/>
      <c r="M411" s="8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8"/>
      <c r="M412" s="8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8"/>
      <c r="M413" s="8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8"/>
      <c r="M414" s="8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8"/>
      <c r="M415" s="8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8"/>
      <c r="M416" s="8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8"/>
      <c r="M417" s="8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8"/>
      <c r="M418" s="8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8"/>
      <c r="M419" s="8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8"/>
      <c r="M420" s="8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8"/>
      <c r="M421" s="8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8"/>
      <c r="M422" s="8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8"/>
      <c r="M423" s="8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8"/>
      <c r="M424" s="8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8"/>
      <c r="M425" s="8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8"/>
      <c r="M426" s="8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8"/>
      <c r="M427" s="8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8"/>
      <c r="M428" s="8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8"/>
      <c r="M429" s="8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8"/>
      <c r="M430" s="8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8"/>
      <c r="M431" s="8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8"/>
      <c r="M432" s="8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8"/>
      <c r="M433" s="8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8"/>
      <c r="M434" s="8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8"/>
      <c r="M435" s="8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8"/>
      <c r="M436" s="8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8"/>
      <c r="M437" s="8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8"/>
      <c r="M438" s="8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8"/>
      <c r="M439" s="8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8"/>
      <c r="M440" s="8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8"/>
      <c r="M441" s="8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8"/>
      <c r="M442" s="8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8"/>
      <c r="M443" s="8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8"/>
      <c r="M444" s="8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8"/>
      <c r="M445" s="8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8"/>
      <c r="M446" s="8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8"/>
      <c r="M447" s="8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8"/>
      <c r="M448" s="8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8"/>
      <c r="M449" s="8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8"/>
      <c r="M450" s="8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8"/>
      <c r="M451" s="8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8"/>
      <c r="M452" s="8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8"/>
      <c r="M453" s="8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8"/>
      <c r="M454" s="8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8"/>
      <c r="M455" s="8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8"/>
      <c r="M456" s="8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8"/>
      <c r="M457" s="8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8"/>
      <c r="M458" s="8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8"/>
      <c r="M459" s="8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8"/>
      <c r="M460" s="8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8"/>
      <c r="M461" s="8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8"/>
      <c r="M462" s="8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8"/>
      <c r="M463" s="8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8"/>
      <c r="M464" s="8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8"/>
      <c r="M465" s="8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8"/>
      <c r="M466" s="8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8"/>
      <c r="M467" s="8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8"/>
      <c r="M468" s="8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8"/>
      <c r="M469" s="8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8"/>
      <c r="M470" s="8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8"/>
      <c r="M471" s="8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8"/>
      <c r="M472" s="8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8"/>
      <c r="M473" s="8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8"/>
      <c r="M474" s="8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8"/>
      <c r="M475" s="8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8"/>
      <c r="M476" s="8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8"/>
      <c r="M477" s="8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8"/>
      <c r="M478" s="8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8"/>
      <c r="M479" s="8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8"/>
      <c r="M480" s="8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8"/>
      <c r="M481" s="8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8"/>
      <c r="M482" s="8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8"/>
      <c r="M483" s="8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8"/>
      <c r="M484" s="8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8"/>
      <c r="M485" s="8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8"/>
      <c r="M486" s="8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8"/>
      <c r="M487" s="8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8"/>
      <c r="M488" s="8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8"/>
      <c r="M489" s="8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8"/>
      <c r="M490" s="8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8"/>
      <c r="M491" s="8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8"/>
      <c r="M492" s="8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8"/>
      <c r="M493" s="8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8"/>
      <c r="M494" s="8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8"/>
      <c r="M495" s="8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8"/>
      <c r="M496" s="8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8"/>
      <c r="M497" s="8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8"/>
      <c r="M498" s="8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8"/>
      <c r="M499" s="8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8"/>
      <c r="M500" s="8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8"/>
      <c r="M501" s="8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8"/>
      <c r="M502" s="8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8"/>
      <c r="M503" s="8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8"/>
      <c r="M504" s="8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8"/>
      <c r="M505" s="8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8"/>
      <c r="M506" s="8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8"/>
      <c r="M507" s="8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8"/>
      <c r="M508" s="8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8"/>
      <c r="M509" s="8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8"/>
      <c r="M510" s="8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8"/>
      <c r="M511" s="8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8"/>
      <c r="M512" s="8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8"/>
      <c r="M513" s="8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8"/>
      <c r="M514" s="8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8"/>
      <c r="M515" s="8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8"/>
      <c r="M516" s="8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8"/>
      <c r="M517" s="8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8"/>
      <c r="M518" s="8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8"/>
      <c r="M519" s="8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8"/>
      <c r="M520" s="8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8"/>
      <c r="M521" s="8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8"/>
      <c r="M522" s="8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8"/>
      <c r="M523" s="8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8"/>
      <c r="M524" s="8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8"/>
      <c r="M525" s="8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8"/>
      <c r="M526" s="8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8"/>
      <c r="M527" s="8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8"/>
      <c r="M528" s="8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8"/>
      <c r="M529" s="8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8"/>
      <c r="M530" s="8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8"/>
      <c r="M531" s="8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8"/>
      <c r="M532" s="8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8"/>
      <c r="M533" s="8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8"/>
      <c r="M534" s="8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8"/>
      <c r="M535" s="8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8"/>
      <c r="M536" s="8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8"/>
      <c r="M537" s="8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8"/>
      <c r="M538" s="8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8"/>
      <c r="M539" s="8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8"/>
      <c r="M540" s="8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8"/>
      <c r="M541" s="8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8"/>
      <c r="M542" s="8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8"/>
      <c r="M543" s="8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8"/>
      <c r="M544" s="8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8"/>
      <c r="M545" s="8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8"/>
      <c r="M546" s="8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8"/>
      <c r="M547" s="8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8"/>
      <c r="M548" s="8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8"/>
      <c r="M549" s="8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8"/>
      <c r="M550" s="8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8"/>
      <c r="M551" s="8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8"/>
      <c r="M552" s="8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8"/>
      <c r="M553" s="8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8"/>
      <c r="M554" s="8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8"/>
      <c r="M555" s="8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8"/>
      <c r="M556" s="8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8"/>
      <c r="M557" s="8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8"/>
      <c r="M558" s="8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8"/>
      <c r="M559" s="8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8"/>
      <c r="M560" s="8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8"/>
      <c r="M561" s="8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8"/>
      <c r="M562" s="8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8"/>
      <c r="M563" s="8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8"/>
      <c r="M564" s="8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8"/>
      <c r="M565" s="8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8"/>
      <c r="M566" s="8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8"/>
      <c r="M567" s="8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8"/>
      <c r="M568" s="8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8"/>
      <c r="M569" s="8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8"/>
      <c r="M570" s="8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8"/>
      <c r="M571" s="8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8"/>
      <c r="M572" s="8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8"/>
      <c r="M573" s="8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8"/>
      <c r="M574" s="8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8"/>
      <c r="M575" s="8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8"/>
      <c r="M576" s="8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8"/>
      <c r="M577" s="8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8"/>
      <c r="M578" s="8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8"/>
      <c r="M579" s="8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8"/>
      <c r="M580" s="8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8"/>
      <c r="M581" s="8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8"/>
      <c r="M582" s="8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8"/>
      <c r="M583" s="8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8"/>
      <c r="M584" s="8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8"/>
      <c r="M585" s="8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8"/>
      <c r="M586" s="8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8"/>
      <c r="M587" s="8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8"/>
      <c r="M588" s="8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8"/>
      <c r="M589" s="8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8"/>
      <c r="M590" s="8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8"/>
      <c r="M591" s="8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8"/>
      <c r="M592" s="8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8"/>
      <c r="M593" s="8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8"/>
      <c r="M594" s="8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8"/>
      <c r="M595" s="8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8"/>
      <c r="M596" s="8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8"/>
      <c r="M597" s="8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8"/>
      <c r="M598" s="8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8"/>
      <c r="M599" s="8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8"/>
      <c r="M600" s="8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8"/>
      <c r="M601" s="8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8"/>
      <c r="M602" s="8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8"/>
      <c r="M603" s="8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8"/>
      <c r="M604" s="8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8"/>
      <c r="M605" s="8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8"/>
      <c r="M606" s="8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8"/>
      <c r="M607" s="8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8"/>
      <c r="M608" s="8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8"/>
      <c r="M609" s="8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8"/>
      <c r="M610" s="8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8"/>
      <c r="M611" s="8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8"/>
      <c r="M612" s="8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8"/>
      <c r="M613" s="8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8"/>
      <c r="M614" s="8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8"/>
      <c r="M615" s="8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8"/>
      <c r="M616" s="8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8"/>
      <c r="M617" s="8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8"/>
      <c r="M618" s="8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8"/>
      <c r="M619" s="8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8"/>
      <c r="M620" s="8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8"/>
      <c r="M621" s="8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8"/>
      <c r="M622" s="8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8"/>
      <c r="M623" s="8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8"/>
      <c r="M624" s="8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8"/>
      <c r="M625" s="8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8"/>
      <c r="M626" s="8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8"/>
      <c r="M627" s="8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8"/>
      <c r="M628" s="8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8"/>
      <c r="M629" s="8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8"/>
      <c r="M630" s="8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8"/>
      <c r="M631" s="8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8"/>
      <c r="M632" s="8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8"/>
      <c r="M633" s="8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8"/>
      <c r="M634" s="8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8"/>
      <c r="M635" s="8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8"/>
      <c r="M636" s="8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8"/>
      <c r="M637" s="8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8"/>
      <c r="M638" s="8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8"/>
      <c r="M639" s="8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8"/>
      <c r="M640" s="8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8"/>
      <c r="M641" s="8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8"/>
      <c r="M642" s="8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8"/>
      <c r="M643" s="8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8"/>
      <c r="M644" s="8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8"/>
      <c r="M645" s="8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8"/>
      <c r="M646" s="8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8"/>
      <c r="M647" s="8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8"/>
      <c r="M648" s="8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8"/>
      <c r="M649" s="8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8"/>
      <c r="M650" s="8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8"/>
      <c r="M651" s="8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8"/>
      <c r="M652" s="8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8"/>
      <c r="M653" s="8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8"/>
      <c r="M654" s="8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8"/>
      <c r="M655" s="8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8"/>
      <c r="M656" s="8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8"/>
      <c r="M657" s="8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8"/>
      <c r="M658" s="8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8"/>
      <c r="M659" s="8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8"/>
      <c r="M660" s="8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8"/>
      <c r="M661" s="8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8"/>
      <c r="M662" s="8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8"/>
      <c r="M663" s="8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8"/>
      <c r="M664" s="8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8"/>
      <c r="M665" s="8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8"/>
      <c r="M666" s="8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8"/>
      <c r="M667" s="8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8"/>
      <c r="M668" s="8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8"/>
      <c r="M669" s="8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8"/>
      <c r="M670" s="8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8"/>
      <c r="M671" s="8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8"/>
      <c r="M672" s="8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8"/>
      <c r="M673" s="8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8"/>
      <c r="M674" s="8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8"/>
      <c r="M675" s="8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8"/>
      <c r="M676" s="8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8"/>
      <c r="M677" s="8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8"/>
      <c r="M678" s="8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8"/>
      <c r="M679" s="8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8"/>
      <c r="M680" s="8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8"/>
      <c r="M681" s="8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8"/>
      <c r="M682" s="8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8"/>
      <c r="M683" s="8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8"/>
      <c r="M684" s="8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8"/>
      <c r="M685" s="8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8"/>
      <c r="M686" s="8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8"/>
      <c r="M687" s="8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8"/>
      <c r="M688" s="8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8"/>
      <c r="M689" s="8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8"/>
      <c r="M690" s="8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8"/>
      <c r="M691" s="8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8"/>
      <c r="M692" s="8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8"/>
      <c r="M693" s="8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8"/>
      <c r="M694" s="8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8"/>
      <c r="M695" s="8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8"/>
      <c r="M696" s="8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8"/>
      <c r="M697" s="8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8"/>
      <c r="M698" s="8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8"/>
      <c r="M699" s="8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8"/>
      <c r="M700" s="8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8"/>
      <c r="M701" s="8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8"/>
      <c r="M702" s="8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8"/>
      <c r="M703" s="8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8"/>
      <c r="M704" s="8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8"/>
      <c r="M705" s="8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8"/>
      <c r="M706" s="8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8"/>
      <c r="M707" s="8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8"/>
      <c r="M708" s="8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8"/>
      <c r="M709" s="8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8"/>
      <c r="M710" s="8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8"/>
      <c r="M711" s="8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8"/>
      <c r="M712" s="8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8"/>
      <c r="M713" s="8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8"/>
      <c r="M714" s="8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8"/>
      <c r="M715" s="8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8"/>
      <c r="M716" s="8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8"/>
      <c r="M717" s="8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8"/>
      <c r="M718" s="8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8"/>
      <c r="M719" s="8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8"/>
      <c r="M720" s="8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8"/>
      <c r="M721" s="8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8"/>
      <c r="M722" s="8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8"/>
      <c r="M723" s="8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8"/>
      <c r="M724" s="8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8"/>
      <c r="M725" s="8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8"/>
      <c r="M726" s="8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8"/>
      <c r="M727" s="8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8"/>
      <c r="M728" s="8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8"/>
      <c r="M729" s="8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8"/>
      <c r="M730" s="8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8"/>
      <c r="M731" s="8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8"/>
      <c r="M732" s="8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8"/>
      <c r="M733" s="8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8"/>
      <c r="M734" s="8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8"/>
      <c r="M735" s="8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8"/>
      <c r="M736" s="8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8"/>
      <c r="M737" s="8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8"/>
      <c r="M738" s="8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8"/>
      <c r="M739" s="8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8"/>
      <c r="M740" s="8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8"/>
      <c r="M741" s="8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8"/>
      <c r="M742" s="8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8"/>
      <c r="M743" s="8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8"/>
      <c r="M744" s="8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8"/>
      <c r="M745" s="8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8"/>
      <c r="M746" s="8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8"/>
      <c r="M747" s="8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8"/>
      <c r="M748" s="8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8"/>
      <c r="M749" s="8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8"/>
      <c r="M750" s="8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8"/>
      <c r="M751" s="8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8"/>
      <c r="M752" s="8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8"/>
      <c r="M753" s="8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8"/>
      <c r="M754" s="8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8"/>
      <c r="M755" s="8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8"/>
      <c r="M756" s="8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8"/>
      <c r="M757" s="8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8"/>
      <c r="M758" s="8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8"/>
      <c r="M759" s="8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8"/>
      <c r="M760" s="8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8"/>
      <c r="M761" s="8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8"/>
      <c r="M762" s="8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8"/>
      <c r="M763" s="8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8"/>
      <c r="M764" s="8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8"/>
      <c r="M765" s="8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8"/>
      <c r="M766" s="8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8"/>
      <c r="M767" s="8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8"/>
      <c r="M768" s="8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8"/>
      <c r="M769" s="8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8"/>
      <c r="M770" s="8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8"/>
      <c r="M771" s="8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8"/>
      <c r="M772" s="8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8"/>
      <c r="M773" s="8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8"/>
      <c r="M774" s="8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8"/>
      <c r="M775" s="8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8"/>
      <c r="M776" s="8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8"/>
      <c r="M777" s="8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8"/>
      <c r="M778" s="8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8"/>
      <c r="M779" s="8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8"/>
      <c r="M780" s="8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8"/>
      <c r="M781" s="8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8"/>
      <c r="M782" s="8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8"/>
      <c r="M783" s="8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8"/>
      <c r="M784" s="8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8"/>
      <c r="M785" s="8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8"/>
      <c r="M786" s="8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8"/>
      <c r="M787" s="8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8"/>
      <c r="M788" s="8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8"/>
      <c r="M789" s="8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8"/>
      <c r="M790" s="8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8"/>
      <c r="M791" s="8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8"/>
      <c r="M792" s="8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8"/>
      <c r="M793" s="8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8"/>
      <c r="M794" s="8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8"/>
      <c r="M795" s="8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8"/>
      <c r="M796" s="8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8"/>
      <c r="M797" s="8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8"/>
      <c r="M798" s="8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8"/>
      <c r="M799" s="8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8"/>
      <c r="M800" s="8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8"/>
      <c r="M801" s="8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8"/>
      <c r="M802" s="8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8"/>
      <c r="M803" s="8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8"/>
      <c r="M804" s="8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8"/>
      <c r="M805" s="8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8"/>
      <c r="M806" s="8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8"/>
      <c r="M807" s="8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8"/>
      <c r="M808" s="8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8"/>
      <c r="M809" s="8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8"/>
      <c r="M810" s="8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8"/>
      <c r="M811" s="8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8"/>
      <c r="M812" s="8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8"/>
      <c r="M813" s="8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8"/>
      <c r="M814" s="8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8"/>
      <c r="M815" s="8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8"/>
      <c r="M816" s="8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8"/>
      <c r="M817" s="8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8"/>
      <c r="M818" s="8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8"/>
      <c r="M819" s="8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8"/>
      <c r="M820" s="8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8"/>
      <c r="M821" s="8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8"/>
      <c r="M822" s="8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8"/>
      <c r="M823" s="8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8"/>
      <c r="M824" s="8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8"/>
      <c r="M825" s="8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8"/>
      <c r="M826" s="8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8"/>
      <c r="M827" s="8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8"/>
      <c r="M828" s="8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8"/>
      <c r="M829" s="8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8"/>
      <c r="M830" s="8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8"/>
      <c r="M831" s="8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8"/>
      <c r="M832" s="8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8"/>
      <c r="M833" s="8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8"/>
      <c r="M834" s="8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8"/>
      <c r="M835" s="8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8"/>
      <c r="M836" s="8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8"/>
      <c r="M837" s="8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</sheetData>
  <mergeCells count="26">
    <mergeCell ref="B30:C30"/>
    <mergeCell ref="B31:C31"/>
    <mergeCell ref="B9:C9"/>
    <mergeCell ref="B11:C11"/>
    <mergeCell ref="B26:C26"/>
    <mergeCell ref="B13:C13"/>
    <mergeCell ref="B22:C22"/>
    <mergeCell ref="B23:C23"/>
    <mergeCell ref="B14:C14"/>
    <mergeCell ref="B21:C21"/>
    <mergeCell ref="B28:C28"/>
    <mergeCell ref="B29:C29"/>
    <mergeCell ref="B12:C12"/>
    <mergeCell ref="B16:C16"/>
    <mergeCell ref="B25:C25"/>
    <mergeCell ref="B27:C27"/>
    <mergeCell ref="B15:C15"/>
    <mergeCell ref="A1:B1"/>
    <mergeCell ref="B7:C7"/>
    <mergeCell ref="B8:C8"/>
    <mergeCell ref="E1:G2"/>
    <mergeCell ref="A2:B2"/>
    <mergeCell ref="A4:B4"/>
    <mergeCell ref="A6:B6"/>
    <mergeCell ref="A5:B5"/>
    <mergeCell ref="A3:B3"/>
  </mergeCells>
  <printOptions horizontalCentered="1"/>
  <pageMargins left="0.2" right="0.2" top="0.5" bottom="0.25" header="0.3" footer="0.3"/>
  <pageSetup scale="4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0" zoomScaleNormal="7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27">
        <f>COMMENTS!C1</f>
        <v>118606</v>
      </c>
      <c r="E1" s="168"/>
      <c r="F1" s="142"/>
      <c r="G1" s="142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>FLEECE TRACK JACKET</v>
      </c>
      <c r="E2" s="169"/>
      <c r="F2" s="143"/>
      <c r="G2" s="143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46" t="s">
        <v>3</v>
      </c>
      <c r="B4" s="146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7" t="s">
        <v>7</v>
      </c>
      <c r="C6" s="15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7E1E-FC93-466F-9A0C-02794B46627A}">
  <sheetPr>
    <pageSetUpPr fitToPage="1"/>
  </sheetPr>
  <dimension ref="A1:V857"/>
  <sheetViews>
    <sheetView zoomScale="60" zoomScaleNormal="6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27">
        <f>COMMENTS!C1</f>
        <v>118606</v>
      </c>
      <c r="E1" s="168"/>
      <c r="F1" s="142"/>
      <c r="G1" s="142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>FLEECE TRACK JACKET</v>
      </c>
      <c r="E2" s="169"/>
      <c r="F2" s="143"/>
      <c r="G2" s="143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46" t="s">
        <v>3</v>
      </c>
      <c r="B4" s="146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7" t="s">
        <v>7</v>
      </c>
      <c r="C6" s="15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0638-F8CB-4158-A97D-3A38771D9557}">
  <sheetPr>
    <pageSetUpPr fitToPage="1"/>
  </sheetPr>
  <dimension ref="A1:V857"/>
  <sheetViews>
    <sheetView zoomScale="60" zoomScaleNormal="6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27">
        <f>COMMENTS!C1</f>
        <v>118606</v>
      </c>
      <c r="E1" s="168"/>
      <c r="F1" s="142"/>
      <c r="G1" s="142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>FLEECE TRACK JACKET</v>
      </c>
      <c r="E2" s="169"/>
      <c r="F2" s="143"/>
      <c r="G2" s="143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46" t="s">
        <v>3</v>
      </c>
      <c r="B4" s="146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7" t="s">
        <v>7</v>
      </c>
      <c r="C6" s="15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6"/>
  <sheetViews>
    <sheetView tabSelected="1" zoomScale="52" zoomScaleNormal="52" zoomScaleSheetLayoutView="65" workbookViewId="0">
      <pane xSplit="10" ySplit="5" topLeftCell="K15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N27" sqref="N2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4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37" t="s">
        <v>9</v>
      </c>
      <c r="B1" s="137"/>
      <c r="C1" s="90">
        <f>COMMENTS!C1</f>
        <v>118606</v>
      </c>
      <c r="D1" s="179"/>
      <c r="E1" s="30"/>
      <c r="F1" s="31"/>
      <c r="G1" s="31"/>
      <c r="H1" s="14"/>
      <c r="I1" s="14"/>
      <c r="J1" s="14"/>
    </row>
    <row r="2" spans="1:21" ht="24.75" customHeight="1" thickBot="1" x14ac:dyDescent="1.05">
      <c r="A2" s="137" t="s">
        <v>10</v>
      </c>
      <c r="B2" s="137"/>
      <c r="C2" s="27" t="str">
        <f>COMMENTS!C2</f>
        <v>FLEECE TRACK JACKET</v>
      </c>
      <c r="D2" s="180"/>
      <c r="F2" s="7"/>
      <c r="G2" s="7"/>
      <c r="H2" s="14"/>
      <c r="I2" s="14"/>
      <c r="J2" s="14"/>
    </row>
    <row r="3" spans="1:21" ht="22.75" customHeight="1" thickBot="1" x14ac:dyDescent="0.55000000000000004">
      <c r="A3" s="147" t="s">
        <v>29</v>
      </c>
      <c r="B3" s="148"/>
      <c r="C3" s="27" t="str">
        <f>COMMENTS!C3</f>
        <v>UNAVAILABLE</v>
      </c>
      <c r="D3" s="180"/>
      <c r="F3" s="32"/>
      <c r="G3" s="32"/>
      <c r="H3" s="33"/>
    </row>
    <row r="4" spans="1:21" ht="22.75" customHeight="1" thickBot="1" x14ac:dyDescent="0.55000000000000004">
      <c r="A4" s="137" t="s">
        <v>37</v>
      </c>
      <c r="B4" s="137"/>
      <c r="C4" s="27" t="str">
        <f>COMMENTS!C4</f>
        <v>SP26</v>
      </c>
      <c r="D4" s="180"/>
      <c r="F4" s="106"/>
      <c r="G4" s="89" t="str">
        <f>COMMENTS!E4</f>
        <v>DATE: 7/27/2023</v>
      </c>
      <c r="H4" s="33"/>
    </row>
    <row r="5" spans="1:21" ht="22.75" customHeight="1" thickBot="1" x14ac:dyDescent="0.55000000000000004">
      <c r="A5" s="146" t="s">
        <v>11</v>
      </c>
      <c r="B5" s="146"/>
      <c r="C5" s="27" t="str">
        <f>COMMENTS!C5</f>
        <v>M</v>
      </c>
      <c r="D5" s="180"/>
      <c r="F5" s="32"/>
      <c r="G5" s="32"/>
    </row>
    <row r="6" spans="1:21" ht="22.75" customHeight="1" thickBot="1" x14ac:dyDescent="0.55000000000000004">
      <c r="A6" s="147" t="s">
        <v>8</v>
      </c>
      <c r="B6" s="148"/>
      <c r="C6" s="27">
        <f>COMMENTS!C6</f>
        <v>0</v>
      </c>
      <c r="D6" s="180"/>
      <c r="J6" s="35"/>
    </row>
    <row r="7" spans="1:21" ht="39.75" customHeight="1" thickBot="1" x14ac:dyDescent="0.4">
      <c r="A7" s="36"/>
      <c r="B7" s="157" t="s">
        <v>4</v>
      </c>
      <c r="C7" s="175"/>
      <c r="D7" s="181"/>
      <c r="E7" s="37" t="s">
        <v>18</v>
      </c>
      <c r="F7" s="38"/>
      <c r="G7" s="38"/>
      <c r="H7" s="38" t="s">
        <v>19</v>
      </c>
      <c r="I7" s="39"/>
      <c r="J7" s="40"/>
      <c r="K7" s="41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6"/>
      <c r="B8" s="176" t="s">
        <v>6</v>
      </c>
      <c r="C8" s="177"/>
      <c r="D8" s="185"/>
      <c r="E8" s="67"/>
      <c r="F8" s="68" t="s">
        <v>68</v>
      </c>
      <c r="G8" s="68" t="s">
        <v>20</v>
      </c>
      <c r="H8" s="69" t="s">
        <v>13</v>
      </c>
      <c r="I8" s="70" t="s">
        <v>21</v>
      </c>
      <c r="J8" s="71" t="s">
        <v>22</v>
      </c>
      <c r="K8" s="71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4">
        <v>1</v>
      </c>
      <c r="B9" s="172" t="s">
        <v>24</v>
      </c>
      <c r="C9" s="178"/>
      <c r="D9" s="186"/>
      <c r="E9" s="75">
        <v>0.25</v>
      </c>
      <c r="F9" s="76">
        <f>G9-1/4</f>
        <v>6</v>
      </c>
      <c r="G9" s="76">
        <f>H9-1/4</f>
        <v>6.25</v>
      </c>
      <c r="H9" s="77">
        <v>6.5</v>
      </c>
      <c r="I9" s="78">
        <f>H9+1/4</f>
        <v>6.75</v>
      </c>
      <c r="J9" s="78">
        <f>H9+0.5</f>
        <v>7</v>
      </c>
      <c r="K9" s="79">
        <f>I9+0.5</f>
        <v>7.25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80">
        <v>2</v>
      </c>
      <c r="B10" s="45" t="s">
        <v>70</v>
      </c>
      <c r="C10" s="182"/>
      <c r="D10" s="45"/>
      <c r="E10" s="81">
        <v>0.5</v>
      </c>
      <c r="F10" s="82">
        <f>G10-0.75</f>
        <v>18.5</v>
      </c>
      <c r="G10" s="82">
        <f>H10-0.75</f>
        <v>19.25</v>
      </c>
      <c r="H10" s="83">
        <v>20</v>
      </c>
      <c r="I10" s="84">
        <f>H10+0.75</f>
        <v>20.75</v>
      </c>
      <c r="J10" s="84">
        <f>H10+1.5</f>
        <v>21.5</v>
      </c>
      <c r="K10" s="85">
        <f>I10+1.5</f>
        <v>22.25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5">
      <c r="A11" s="80">
        <v>3</v>
      </c>
      <c r="B11" s="136" t="s">
        <v>71</v>
      </c>
      <c r="C11" s="183"/>
      <c r="D11" s="135"/>
      <c r="E11" s="81">
        <v>0.5</v>
      </c>
      <c r="F11" s="82">
        <f>G11-0.75</f>
        <v>16.5</v>
      </c>
      <c r="G11" s="82">
        <f>H11-0.75</f>
        <v>17.25</v>
      </c>
      <c r="H11" s="83">
        <v>18</v>
      </c>
      <c r="I11" s="84">
        <f>H11+0.75</f>
        <v>18.75</v>
      </c>
      <c r="J11" s="84">
        <f>H11+1.5</f>
        <v>19.5</v>
      </c>
      <c r="K11" s="85">
        <f>I11+1.5</f>
        <v>20.25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80">
        <v>4</v>
      </c>
      <c r="B12" s="171" t="s">
        <v>40</v>
      </c>
      <c r="C12" s="171"/>
      <c r="D12" s="186"/>
      <c r="E12" s="81">
        <v>0.75</v>
      </c>
      <c r="F12" s="82">
        <f>G12-1</f>
        <v>19</v>
      </c>
      <c r="G12" s="82">
        <f>H12-1</f>
        <v>20</v>
      </c>
      <c r="H12" s="83">
        <v>21</v>
      </c>
      <c r="I12" s="84">
        <f>H12+1</f>
        <v>22</v>
      </c>
      <c r="J12" s="84">
        <f>H12+2</f>
        <v>23</v>
      </c>
      <c r="K12" s="85">
        <f>I12+2</f>
        <v>24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80">
        <v>5</v>
      </c>
      <c r="B13" s="170" t="s">
        <v>25</v>
      </c>
      <c r="C13" s="171"/>
      <c r="D13" s="186"/>
      <c r="E13" s="81">
        <v>0.125</v>
      </c>
      <c r="F13" s="82">
        <f>G13-1/4</f>
        <v>3.5</v>
      </c>
      <c r="G13" s="82">
        <f>H13-1/4</f>
        <v>3.75</v>
      </c>
      <c r="H13" s="83">
        <v>4</v>
      </c>
      <c r="I13" s="84">
        <f>H13+1/4</f>
        <v>4.25</v>
      </c>
      <c r="J13" s="84">
        <f>H13+1/2</f>
        <v>4.5</v>
      </c>
      <c r="K13" s="85">
        <f>I13+0.5</f>
        <v>4.75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80">
        <v>6</v>
      </c>
      <c r="B14" s="170" t="s">
        <v>26</v>
      </c>
      <c r="C14" s="171"/>
      <c r="D14" s="186"/>
      <c r="E14" s="81">
        <v>0.125</v>
      </c>
      <c r="F14" s="82">
        <f>G14-0</f>
        <v>0.5</v>
      </c>
      <c r="G14" s="82">
        <f>H14-0</f>
        <v>0.5</v>
      </c>
      <c r="H14" s="83">
        <v>0.5</v>
      </c>
      <c r="I14" s="84">
        <f>H14+0</f>
        <v>0.5</v>
      </c>
      <c r="J14" s="84">
        <f t="shared" ref="J14:K14" si="0">H14+0</f>
        <v>0.5</v>
      </c>
      <c r="K14" s="85">
        <f t="shared" si="0"/>
        <v>0.5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80">
        <v>7</v>
      </c>
      <c r="B15" s="170" t="s">
        <v>49</v>
      </c>
      <c r="C15" s="171"/>
      <c r="D15" s="186"/>
      <c r="E15" s="81">
        <v>0.125</v>
      </c>
      <c r="F15" s="82">
        <f>G15-0</f>
        <v>3</v>
      </c>
      <c r="G15" s="82">
        <f>H15-0</f>
        <v>3</v>
      </c>
      <c r="H15" s="83">
        <v>3</v>
      </c>
      <c r="I15" s="84">
        <f>H15+0</f>
        <v>3</v>
      </c>
      <c r="J15" s="84">
        <f t="shared" ref="J15:K15" si="1">H15+0</f>
        <v>3</v>
      </c>
      <c r="K15" s="85">
        <f t="shared" si="1"/>
        <v>3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25" customHeight="1" x14ac:dyDescent="0.35">
      <c r="A16" s="80">
        <v>8</v>
      </c>
      <c r="B16" s="171" t="s">
        <v>32</v>
      </c>
      <c r="C16" s="171"/>
      <c r="D16" s="186"/>
      <c r="E16" s="81">
        <v>0.75</v>
      </c>
      <c r="F16" s="82">
        <f t="shared" ref="F16:G19" si="2">G16-1</f>
        <v>22</v>
      </c>
      <c r="G16" s="82">
        <f t="shared" si="2"/>
        <v>23</v>
      </c>
      <c r="H16" s="83">
        <v>24</v>
      </c>
      <c r="I16" s="84">
        <f>H16+1</f>
        <v>25</v>
      </c>
      <c r="J16" s="84">
        <f t="shared" ref="J16" si="3">H16+2</f>
        <v>26</v>
      </c>
      <c r="K16" s="85">
        <f t="shared" ref="K16" si="4">I16+2</f>
        <v>27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80">
        <v>9</v>
      </c>
      <c r="B17" s="170" t="s">
        <v>54</v>
      </c>
      <c r="C17" s="171"/>
      <c r="D17" s="186"/>
      <c r="E17" s="81">
        <v>0.75</v>
      </c>
      <c r="F17" s="82">
        <f t="shared" si="2"/>
        <v>20</v>
      </c>
      <c r="G17" s="82">
        <f t="shared" si="2"/>
        <v>21</v>
      </c>
      <c r="H17" s="83">
        <v>22</v>
      </c>
      <c r="I17" s="84">
        <f>H17+1</f>
        <v>23</v>
      </c>
      <c r="J17" s="84">
        <f t="shared" ref="J17:K17" si="5">H17+2</f>
        <v>24</v>
      </c>
      <c r="K17" s="85">
        <f t="shared" si="5"/>
        <v>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80">
        <v>10</v>
      </c>
      <c r="B18" s="170" t="s">
        <v>33</v>
      </c>
      <c r="C18" s="171"/>
      <c r="D18" s="186"/>
      <c r="E18" s="81">
        <v>0.75</v>
      </c>
      <c r="F18" s="82">
        <f t="shared" si="2"/>
        <v>17</v>
      </c>
      <c r="G18" s="82">
        <f t="shared" si="2"/>
        <v>18</v>
      </c>
      <c r="H18" s="83">
        <v>19</v>
      </c>
      <c r="I18" s="84">
        <f>H18+1</f>
        <v>20</v>
      </c>
      <c r="J18" s="84">
        <f t="shared" ref="J18" si="6">H18+2</f>
        <v>21</v>
      </c>
      <c r="K18" s="85">
        <f t="shared" ref="K18" si="7">I18+2</f>
        <v>22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4">
        <v>11</v>
      </c>
      <c r="B19" s="172" t="s">
        <v>28</v>
      </c>
      <c r="C19" s="178"/>
      <c r="D19" s="186"/>
      <c r="E19" s="75">
        <v>0.75</v>
      </c>
      <c r="F19" s="76">
        <f t="shared" si="2"/>
        <v>24.5</v>
      </c>
      <c r="G19" s="76">
        <f t="shared" si="2"/>
        <v>25.5</v>
      </c>
      <c r="H19" s="77">
        <v>26.5</v>
      </c>
      <c r="I19" s="78">
        <f>H19+1</f>
        <v>27.5</v>
      </c>
      <c r="J19" s="78">
        <f>H19+2</f>
        <v>28.5</v>
      </c>
      <c r="K19" s="79">
        <f>I19+2</f>
        <v>29.5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5" customHeight="1" x14ac:dyDescent="0.35">
      <c r="A20" s="80">
        <v>12</v>
      </c>
      <c r="B20" s="87" t="s">
        <v>57</v>
      </c>
      <c r="C20" s="86"/>
      <c r="D20" s="186"/>
      <c r="E20" s="81">
        <v>0.375</v>
      </c>
      <c r="F20" s="82">
        <f>G20-0.5</f>
        <v>10</v>
      </c>
      <c r="G20" s="82">
        <f>H20-0.5</f>
        <v>10.5</v>
      </c>
      <c r="H20" s="83">
        <v>11</v>
      </c>
      <c r="I20" s="84">
        <f>H20+0.5</f>
        <v>11.5</v>
      </c>
      <c r="J20" s="84">
        <f>H20+1</f>
        <v>12</v>
      </c>
      <c r="K20" s="85">
        <f>H20+1.5</f>
        <v>12.5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35">
      <c r="A21" s="80">
        <v>13</v>
      </c>
      <c r="B21" s="170" t="s">
        <v>34</v>
      </c>
      <c r="C21" s="171"/>
      <c r="D21" s="186"/>
      <c r="E21" s="81">
        <v>0.375</v>
      </c>
      <c r="F21" s="82">
        <f>G21-0.5</f>
        <v>8.5</v>
      </c>
      <c r="G21" s="82">
        <f>H21-0.5</f>
        <v>9</v>
      </c>
      <c r="H21" s="83">
        <v>9.5</v>
      </c>
      <c r="I21" s="84">
        <f>H21+0.5</f>
        <v>10</v>
      </c>
      <c r="J21" s="84">
        <f>H21+1</f>
        <v>10.5</v>
      </c>
      <c r="K21" s="85">
        <f>I21+1</f>
        <v>11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80">
        <v>14</v>
      </c>
      <c r="B22" s="170" t="s">
        <v>66</v>
      </c>
      <c r="C22" s="171"/>
      <c r="D22" s="186"/>
      <c r="E22" s="81">
        <v>0.375</v>
      </c>
      <c r="F22" s="82">
        <f>G22-3/8</f>
        <v>6.75</v>
      </c>
      <c r="G22" s="82">
        <f>H22-3/8</f>
        <v>7.125</v>
      </c>
      <c r="H22" s="83">
        <v>7.5</v>
      </c>
      <c r="I22" s="84">
        <f>H22+0.375</f>
        <v>7.875</v>
      </c>
      <c r="J22" s="84">
        <f>H22+0.75</f>
        <v>8.25</v>
      </c>
      <c r="K22" s="85">
        <f>I22+3/4</f>
        <v>8.625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35">
      <c r="A23" s="80">
        <v>15</v>
      </c>
      <c r="B23" s="170" t="s">
        <v>58</v>
      </c>
      <c r="C23" s="171"/>
      <c r="D23" s="186"/>
      <c r="E23" s="81">
        <v>0.375</v>
      </c>
      <c r="F23" s="82">
        <f>G23-0.375</f>
        <v>6</v>
      </c>
      <c r="G23" s="82">
        <f>H23-0.375</f>
        <v>6.375</v>
      </c>
      <c r="H23" s="83">
        <v>6.75</v>
      </c>
      <c r="I23" s="84">
        <f>H23+0.375</f>
        <v>7.125</v>
      </c>
      <c r="J23" s="84">
        <f>H23+0.75</f>
        <v>7.5</v>
      </c>
      <c r="K23" s="85">
        <f>I23+0.75</f>
        <v>7.875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80">
        <v>16</v>
      </c>
      <c r="B24" s="170" t="s">
        <v>27</v>
      </c>
      <c r="C24" s="171"/>
      <c r="D24" s="186"/>
      <c r="E24" s="81">
        <v>0.75</v>
      </c>
      <c r="F24" s="82">
        <f>G24-1</f>
        <v>23</v>
      </c>
      <c r="G24" s="82">
        <f>H24-1</f>
        <v>24</v>
      </c>
      <c r="H24" s="83">
        <v>25</v>
      </c>
      <c r="I24" s="84">
        <f>H24+1</f>
        <v>26</v>
      </c>
      <c r="J24" s="84">
        <f>H24+2</f>
        <v>27</v>
      </c>
      <c r="K24" s="85">
        <f>I24+2</f>
        <v>28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5" customHeight="1" x14ac:dyDescent="0.35">
      <c r="A25" s="80">
        <v>17</v>
      </c>
      <c r="B25" s="170" t="s">
        <v>55</v>
      </c>
      <c r="C25" s="171"/>
      <c r="D25" s="186"/>
      <c r="E25" s="81">
        <v>0.25</v>
      </c>
      <c r="F25" s="82">
        <f>G25-1/4</f>
        <v>3.5</v>
      </c>
      <c r="G25" s="82">
        <f>H25-1/4</f>
        <v>3.75</v>
      </c>
      <c r="H25" s="83">
        <v>4</v>
      </c>
      <c r="I25" s="84">
        <f>H25+1/4</f>
        <v>4.25</v>
      </c>
      <c r="J25" s="84">
        <f>H25+0.5</f>
        <v>4.5</v>
      </c>
      <c r="K25" s="85">
        <f>I25+0.5</f>
        <v>4.75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80">
        <v>18</v>
      </c>
      <c r="B26" s="170" t="s">
        <v>41</v>
      </c>
      <c r="C26" s="171"/>
      <c r="D26" s="186"/>
      <c r="E26" s="81">
        <v>0.125</v>
      </c>
      <c r="F26" s="82">
        <f>G26-0</f>
        <v>3</v>
      </c>
      <c r="G26" s="82">
        <f>H26-0</f>
        <v>3</v>
      </c>
      <c r="H26" s="83">
        <v>3</v>
      </c>
      <c r="I26" s="84">
        <f>H26+0</f>
        <v>3</v>
      </c>
      <c r="J26" s="84">
        <f>H26+0</f>
        <v>3</v>
      </c>
      <c r="K26" s="85">
        <f>I26+0</f>
        <v>3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4">
        <v>19</v>
      </c>
      <c r="B27" s="173" t="s">
        <v>50</v>
      </c>
      <c r="C27" s="174"/>
      <c r="D27" s="134"/>
      <c r="E27" s="75">
        <v>0.125</v>
      </c>
      <c r="F27" s="76">
        <f>G27-0</f>
        <v>3</v>
      </c>
      <c r="G27" s="76">
        <f>H27-0</f>
        <v>3</v>
      </c>
      <c r="H27" s="77">
        <v>3</v>
      </c>
      <c r="I27" s="78">
        <f>H27+0</f>
        <v>3</v>
      </c>
      <c r="J27" s="78">
        <f>H27+0</f>
        <v>3</v>
      </c>
      <c r="K27" s="79">
        <f>I27+0</f>
        <v>3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ht="25" customHeight="1" x14ac:dyDescent="0.35">
      <c r="A28" s="80">
        <v>20</v>
      </c>
      <c r="B28" s="170" t="s">
        <v>60</v>
      </c>
      <c r="C28" s="171"/>
      <c r="D28" s="186"/>
      <c r="E28" s="81">
        <v>0.25</v>
      </c>
      <c r="F28" s="82">
        <f>G28-1/4</f>
        <v>5.25</v>
      </c>
      <c r="G28" s="82">
        <f>H28-1/4</f>
        <v>5.5</v>
      </c>
      <c r="H28" s="83">
        <v>5.75</v>
      </c>
      <c r="I28" s="84">
        <f>H28+1/4</f>
        <v>6</v>
      </c>
      <c r="J28" s="84">
        <f>H28+0.5</f>
        <v>6.25</v>
      </c>
      <c r="K28" s="85">
        <f>I28+0.5</f>
        <v>6.5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80">
        <v>21</v>
      </c>
      <c r="B29" s="170" t="s">
        <v>61</v>
      </c>
      <c r="C29" s="171"/>
      <c r="D29" s="186"/>
      <c r="E29" s="81">
        <v>0.25</v>
      </c>
      <c r="F29" s="82">
        <f>G29-0.875</f>
        <v>19.75</v>
      </c>
      <c r="G29" s="82">
        <f>H29-0.875</f>
        <v>20.625</v>
      </c>
      <c r="H29" s="83">
        <v>21.5</v>
      </c>
      <c r="I29" s="84">
        <f>H29+0.875</f>
        <v>22.375</v>
      </c>
      <c r="J29" s="84">
        <f>H29+1.75</f>
        <v>23.25</v>
      </c>
      <c r="K29" s="85">
        <f>I29+1.75</f>
        <v>24.125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80">
        <v>22</v>
      </c>
      <c r="B30" s="170" t="s">
        <v>85</v>
      </c>
      <c r="C30" s="171"/>
      <c r="D30" s="186"/>
      <c r="E30" s="81">
        <v>0.125</v>
      </c>
      <c r="F30" s="82">
        <f>G30-0.25</f>
        <v>6.5</v>
      </c>
      <c r="G30" s="82">
        <f>H30-0.25</f>
        <v>6.75</v>
      </c>
      <c r="H30" s="83">
        <v>7</v>
      </c>
      <c r="I30" s="84">
        <f>H30+0.25</f>
        <v>7.25</v>
      </c>
      <c r="J30" s="84">
        <f>H30+0.5</f>
        <v>7.5</v>
      </c>
      <c r="K30" s="85">
        <f>I30+0.5</f>
        <v>7.75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25" customHeight="1" x14ac:dyDescent="0.35">
      <c r="A31" s="80">
        <v>23</v>
      </c>
      <c r="B31" s="151" t="s">
        <v>86</v>
      </c>
      <c r="C31" s="184"/>
      <c r="D31" s="134"/>
      <c r="E31" s="81">
        <v>0.125</v>
      </c>
      <c r="F31" s="82">
        <f>G31-0.125</f>
        <v>1.75</v>
      </c>
      <c r="G31" s="82">
        <f>H31-0.125</f>
        <v>1.875</v>
      </c>
      <c r="H31" s="83">
        <v>2</v>
      </c>
      <c r="I31" s="84">
        <f>H31+0.125</f>
        <v>2.125</v>
      </c>
      <c r="J31" s="84">
        <f>H31+0.25</f>
        <v>2.25</v>
      </c>
      <c r="K31" s="85">
        <f>I31+0.25</f>
        <v>2.375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2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2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2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2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2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2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2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2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2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2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2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2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2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2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2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2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2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2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2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2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2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2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2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2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2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2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2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2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2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2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2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2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2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2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2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2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2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2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2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2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2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2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2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2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2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2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2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2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2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2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2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2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2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2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2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2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2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2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2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2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2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2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2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2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2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2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2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2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2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2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2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2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2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2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2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2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2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2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2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2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2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2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2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2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2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2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2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2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2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2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2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2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2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2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2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2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2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2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2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2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2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2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2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2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2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2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2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2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2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2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2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2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2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2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2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2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2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2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2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2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2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2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2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2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2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2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2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2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2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2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2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2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2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2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2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2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2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2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2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2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2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2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2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2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2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2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2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2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2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2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2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2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2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2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2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2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2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2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2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2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2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2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2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2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2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2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2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2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2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2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2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2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2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2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2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2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2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2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2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2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2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2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2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2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2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2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2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2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2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2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2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2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2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2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2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2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2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2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2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2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2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2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2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2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2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2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2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2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2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2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2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2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2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2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2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2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2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2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2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2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2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2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2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2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2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2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2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2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2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2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2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2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2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2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2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2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2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2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2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2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2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2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2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2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2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2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2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2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2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2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2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2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2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2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2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2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2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2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2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2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2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2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2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2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2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2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2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2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2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2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2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2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2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2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2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2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2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2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2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2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2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2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2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2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2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2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2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2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2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2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2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2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2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2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2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2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2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2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2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2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2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2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2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2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2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2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2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2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2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2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2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2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2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2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2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2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2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2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2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2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2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2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2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2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2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2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2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2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2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2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2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2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2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2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2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2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2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2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2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2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2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2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2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2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2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2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2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2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2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2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2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2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2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2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2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2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2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2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2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2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2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2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2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2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2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2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2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2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2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2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2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2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2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2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2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2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2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2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2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2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2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2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2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2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2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2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2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2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2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2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2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2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2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2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2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2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2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2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2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2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2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2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2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2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2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2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2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2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2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2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2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2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2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2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2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2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2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2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2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2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2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2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2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2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2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2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2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2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2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2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2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2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2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2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2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2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2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2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2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2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2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2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2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2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2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2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2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2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2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2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2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2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2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2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2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2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2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2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2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2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2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2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2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2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2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2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2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2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2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2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2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2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2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2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2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2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2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2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2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2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2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2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2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2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2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2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2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2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2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2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2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2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2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2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2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2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2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2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2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2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2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2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2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2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2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2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2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2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2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2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2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2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2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2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2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2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2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2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2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2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2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2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2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2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2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2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2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2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2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2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2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2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2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2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2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2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2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2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2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2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2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2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2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2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2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2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2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2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2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2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2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2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2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2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2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2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2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2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2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2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2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2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2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2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2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2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2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2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2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2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2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2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2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2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2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2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2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2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2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2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2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2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2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2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2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2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2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2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2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2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2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2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2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2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2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2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2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2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2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2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2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2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2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2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2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2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2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2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2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2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2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2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2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2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2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2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2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2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2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2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2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2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2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2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2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2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2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2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2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2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2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2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2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2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2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2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2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2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2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2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2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2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2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2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2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2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2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2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2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2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2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2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2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2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2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2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2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2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2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2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2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2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2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2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2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2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2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2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2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2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2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2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2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2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2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2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2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2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2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2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2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2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2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2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2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2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2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2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2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2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2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2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2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2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2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2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2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2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2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</sheetData>
  <mergeCells count="29">
    <mergeCell ref="B30:C30"/>
    <mergeCell ref="B31:C31"/>
    <mergeCell ref="A6:B6"/>
    <mergeCell ref="B7:C7"/>
    <mergeCell ref="B8:C8"/>
    <mergeCell ref="B9:C9"/>
    <mergeCell ref="B16:C16"/>
    <mergeCell ref="B14:C14"/>
    <mergeCell ref="B13:C13"/>
    <mergeCell ref="B11:C11"/>
    <mergeCell ref="B15:C15"/>
    <mergeCell ref="B28:C28"/>
    <mergeCell ref="B29:C29"/>
    <mergeCell ref="B21:C21"/>
    <mergeCell ref="B22:C22"/>
    <mergeCell ref="B12:C12"/>
    <mergeCell ref="A1:B1"/>
    <mergeCell ref="A2:B2"/>
    <mergeCell ref="A3:B3"/>
    <mergeCell ref="A4:B4"/>
    <mergeCell ref="A5:B5"/>
    <mergeCell ref="B17:C17"/>
    <mergeCell ref="B19:C19"/>
    <mergeCell ref="B18:C18"/>
    <mergeCell ref="B27:C27"/>
    <mergeCell ref="B23:C23"/>
    <mergeCell ref="B25:C25"/>
    <mergeCell ref="B26:C26"/>
    <mergeCell ref="B24:C24"/>
  </mergeCells>
  <printOptions horizontalCentered="1"/>
  <pageMargins left="0.2" right="0.2" top="0.5" bottom="0.25" header="0.3" footer="0.3"/>
  <pageSetup scale="6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12BE75-A2D0-4B14-8D2C-F2E73AA15F7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4413B2E-1555-44F6-8B30-077C0E4442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49533-CB04-4EF2-9DDF-27761D25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COMMENTS</vt:lpstr>
      <vt:lpstr>1ST. PROTO</vt:lpstr>
      <vt:lpstr>PHOTO SAMPLE</vt:lpstr>
      <vt:lpstr>PPS</vt:lpstr>
      <vt:lpstr>GRADING</vt:lpstr>
      <vt:lpstr>'1ST. PROTO'!Print_Area</vt:lpstr>
      <vt:lpstr>COMMENTS!Print_Area</vt:lpstr>
      <vt:lpstr>GRADING!Print_Area</vt:lpstr>
      <vt:lpstr>'PHOTO SAMPLE'!Print_Area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2023-07-27T14:29:20Z</cp:lastPrinted>
  <dcterms:created xsi:type="dcterms:W3CDTF">2016-07-21T00:16:02Z</dcterms:created>
  <dcterms:modified xsi:type="dcterms:W3CDTF">2025-03-12T08:53:05Z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