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2-PRODUCTION/2-STYLE-FILE/2. COMMENT/PP COMMENT/"/>
    </mc:Choice>
  </mc:AlternateContent>
  <xr:revisionPtr revIDLastSave="2" documentId="13_ncr:1_{B7EAA492-FFF7-47B2-8743-68EAF8AF0CBD}" xr6:coauthVersionLast="47" xr6:coauthVersionMax="47" xr10:uidLastSave="{54129F39-4341-43BA-9EC0-568D9A44D602}"/>
  <bookViews>
    <workbookView xWindow="-110" yWindow="-110" windowWidth="19420" windowHeight="10300" activeTab="3" xr2:uid="{00000000-000D-0000-FFFF-FFFF00000000}"/>
  </bookViews>
  <sheets>
    <sheet name="COMMENTS" sheetId="1" r:id="rId1"/>
    <sheet name="1ST. PROTO" sheetId="5" r:id="rId2"/>
    <sheet name="PPS" sheetId="6" r:id="rId3"/>
    <sheet name="GRADING" sheetId="3" r:id="rId4"/>
  </sheets>
  <definedNames>
    <definedName name="_xlnm.Print_Area" localSheetId="1">'1ST. PROTO'!$A$1:$H$38</definedName>
    <definedName name="_xlnm.Print_Area" localSheetId="0">COMMENTS!$A$1:$M$45</definedName>
    <definedName name="_xlnm.Print_Area" localSheetId="3">GRADING!$A$1:$K$34</definedName>
    <definedName name="_xlnm.Print_Area" localSheetId="2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K32" i="1" l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5" i="1"/>
  <c r="K14" i="1"/>
  <c r="K12" i="1"/>
  <c r="K11" i="1"/>
  <c r="K10" i="1"/>
  <c r="K9" i="1"/>
  <c r="K33" i="1"/>
  <c r="K22" i="1"/>
  <c r="K16" i="1"/>
  <c r="K13" i="1"/>
  <c r="G22" i="3"/>
  <c r="F22" i="3"/>
  <c r="E4" i="5"/>
  <c r="C3" i="5"/>
  <c r="C2" i="5"/>
  <c r="C1" i="5"/>
  <c r="J34" i="3"/>
  <c r="I34" i="3"/>
  <c r="K34" i="3" s="1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 s="1"/>
  <c r="C6" i="3"/>
  <c r="C5" i="3"/>
  <c r="C4" i="3"/>
  <c r="C3" i="3"/>
  <c r="C2" i="3"/>
  <c r="C1" i="3"/>
  <c r="I32" i="3"/>
  <c r="K32" i="3"/>
  <c r="J32" i="3"/>
  <c r="G32" i="3"/>
  <c r="F32" i="3" s="1"/>
  <c r="I31" i="3"/>
  <c r="K31" i="3" s="1"/>
  <c r="J31" i="3"/>
  <c r="G31" i="3"/>
  <c r="F31" i="3"/>
  <c r="G4" i="3"/>
  <c r="I30" i="3"/>
  <c r="K30" i="3" s="1"/>
  <c r="J30" i="3"/>
  <c r="G30" i="3"/>
  <c r="F30" i="3" s="1"/>
  <c r="I29" i="3"/>
  <c r="K29" i="3" s="1"/>
  <c r="J29" i="3"/>
  <c r="G29" i="3"/>
  <c r="F29" i="3"/>
  <c r="I28" i="3"/>
  <c r="K28" i="3" s="1"/>
  <c r="J28" i="3"/>
  <c r="G28" i="3"/>
  <c r="F28" i="3" s="1"/>
  <c r="I25" i="3"/>
  <c r="K25" i="3" s="1"/>
  <c r="J25" i="3"/>
  <c r="G25" i="3"/>
  <c r="F25" i="3" s="1"/>
  <c r="I24" i="3"/>
  <c r="K24" i="3" s="1"/>
  <c r="J24" i="3"/>
  <c r="I23" i="3"/>
  <c r="K23" i="3" s="1"/>
  <c r="J23" i="3"/>
  <c r="G23" i="3"/>
  <c r="F23" i="3" s="1"/>
  <c r="I22" i="3"/>
  <c r="K22" i="3"/>
  <c r="J22" i="3"/>
  <c r="G21" i="3"/>
  <c r="F21" i="3" s="1"/>
  <c r="I21" i="3"/>
  <c r="K21" i="3" s="1"/>
  <c r="J21" i="3"/>
  <c r="I20" i="3"/>
  <c r="K20" i="3"/>
  <c r="J20" i="3"/>
  <c r="G20" i="3"/>
  <c r="F20" i="3" s="1"/>
  <c r="I18" i="3"/>
  <c r="K18" i="3" s="1"/>
  <c r="J18" i="3"/>
  <c r="G18" i="3"/>
  <c r="F18" i="3"/>
  <c r="I11" i="3"/>
  <c r="K11" i="3" s="1"/>
  <c r="J11" i="3"/>
  <c r="G11" i="3"/>
  <c r="F11" i="3" s="1"/>
  <c r="I16" i="3"/>
  <c r="K16" i="3" s="1"/>
  <c r="J16" i="3"/>
  <c r="G16" i="3"/>
  <c r="F16" i="3" s="1"/>
  <c r="I19" i="3"/>
  <c r="K19" i="3"/>
  <c r="J19" i="3"/>
  <c r="G19" i="3"/>
  <c r="F19" i="3"/>
  <c r="G15" i="3"/>
  <c r="F15" i="3" s="1"/>
  <c r="I15" i="3"/>
  <c r="K15" i="3"/>
  <c r="J15" i="3"/>
  <c r="G13" i="3"/>
  <c r="F13" i="3" s="1"/>
  <c r="I13" i="3"/>
  <c r="K13" i="3"/>
  <c r="J13" i="3"/>
  <c r="I17" i="3"/>
  <c r="K17" i="3"/>
  <c r="G14" i="3"/>
  <c r="F14" i="3"/>
  <c r="K14" i="3"/>
  <c r="J14" i="3"/>
  <c r="I14" i="3"/>
  <c r="I12" i="3"/>
  <c r="K12" i="3" s="1"/>
  <c r="J12" i="3"/>
  <c r="G12" i="3"/>
  <c r="F12" i="3"/>
  <c r="G10" i="3"/>
  <c r="F10" i="3"/>
  <c r="I10" i="3"/>
  <c r="K10" i="3" s="1"/>
  <c r="J10" i="3"/>
  <c r="G26" i="3"/>
  <c r="F26" i="3" s="1"/>
  <c r="I26" i="3"/>
  <c r="K26" i="3"/>
  <c r="J26" i="3"/>
  <c r="G24" i="3"/>
  <c r="F24" i="3" s="1"/>
  <c r="G17" i="3"/>
  <c r="F17" i="3" s="1"/>
  <c r="G27" i="3"/>
  <c r="F27" i="3" s="1"/>
  <c r="G9" i="3"/>
  <c r="F9" i="3"/>
  <c r="J17" i="3"/>
  <c r="J27" i="3"/>
  <c r="I27" i="3"/>
  <c r="K27" i="3" s="1"/>
  <c r="J9" i="3"/>
  <c r="I9" i="3"/>
  <c r="K9" i="3" s="1"/>
</calcChain>
</file>

<file path=xl/sharedStrings.xml><?xml version="1.0" encoding="utf-8"?>
<sst xmlns="http://schemas.openxmlformats.org/spreadsheetml/2006/main" count="175" uniqueCount="113">
  <si>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</si>
  <si>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</si>
  <si>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</si>
  <si>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</si>
  <si>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</si>
  <si>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</si>
  <si>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</si>
  <si>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</si>
  <si>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</si>
  <si>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</si>
  <si>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</si>
  <si>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</si>
  <si>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</si>
  <si>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</si>
  <si>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</si>
  <si>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</si>
  <si>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</si>
  <si>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</si>
  <si>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</si>
  <si>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</si>
  <si>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</si>
  <si>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</si>
  <si>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</si>
  <si>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</si>
  <si>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</si>
  <si>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</si>
  <si>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</si>
  <si>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</si>
  <si>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</si>
  <si>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</si>
  <si>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</si>
  <si>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</si>
  <si>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</si>
  <si>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</si>
  <si>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</si>
  <si>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</si>
  <si>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</si>
  <si>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</si>
  <si>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</si>
  <si>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</si>
  <si>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</si>
  <si>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</si>
  <si>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</si>
  <si>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</si>
  <si>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</si>
  <si>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</si>
  <si>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</si>
  <si>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</si>
  <si>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</si>
  <si>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</si>
  <si>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</si>
  <si>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</si>
  <si>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</si>
  <si>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</si>
  <si>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</si>
  <si>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</si>
  <si>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</si>
  <si>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</si>
  <si>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</si>
  <si>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</si>
  <si>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</si>
  <si>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</si>
  <si>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</si>
  <si>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</si>
  <si>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</si>
  <si>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</si>
  <si>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</si>
  <si>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</si>
  <si>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</si>
  <si>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</si>
  <si>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</si>
  <si>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</si>
  <si>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PROCEED TO PHOTO SAMPLE WITH CHANGES.</t>
  </si>
  <si>
    <t>XS</t>
  </si>
  <si>
    <t>REVISED POMS</t>
  </si>
  <si>
    <t>***REVISED POM***FOLLOW NEW MEASUREMENT</t>
  </si>
  <si>
    <t>VARSITY ZIP HOOD</t>
  </si>
  <si>
    <t>SU25</t>
  </si>
  <si>
    <t>COMMENTS 10/3/2024 :</t>
  </si>
  <si>
    <t>FOLLOW REVISED POMS ON COLUMN "H"</t>
  </si>
  <si>
    <t>PPS</t>
  </si>
  <si>
    <t>COMMENTS:  PROCEED TO BULK WITH CHANGES</t>
  </si>
  <si>
    <t>PROCEED TO BULK WITH CHANGES.</t>
  </si>
  <si>
    <t>COMMENTS 1/7/2025 :</t>
  </si>
  <si>
    <t>DATE: 1/7/2025</t>
  </si>
  <si>
    <t>QUAY LẠI ĐÚNG THÔNG CỦA CỘT REVISED POMS</t>
  </si>
  <si>
    <t>CẦN FOLLOW TECHPACK FOR NHÃN, NGUYÊN PHỤ LIỆU</t>
  </si>
  <si>
    <t>TIẾN HÀNH CHO SẢN XUẤT VỚI NHỮNG THAY ĐỔI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</si>
  <si>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</si>
  <si>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</si>
  <si>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</si>
  <si>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</si>
  <si>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</si>
  <si>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</si>
  <si>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</si>
  <si>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</si>
  <si>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</si>
  <si>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</si>
  <si>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</si>
  <si>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</si>
  <si>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</si>
  <si>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</si>
  <si>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</si>
  <si>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</si>
  <si>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</si>
  <si>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VAI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</si>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</sst>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8"/>
      <name val="Calibri"/>
      <family val="2"/>
    </font>
    <font>
      <b/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4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2" fontId="7" fillId="9" borderId="40" xfId="0" applyNumberFormat="1" applyFont="1" applyFill="1" applyBorder="1" applyAlignment="1">
      <alignment horizontal="center" vertical="center" wrapText="1"/>
    </xf>
    <xf numFmtId="14" fontId="9" fillId="9" borderId="23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5" fillId="9" borderId="28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12" fontId="25" fillId="10" borderId="26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25" fillId="10" borderId="11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10" borderId="1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2" borderId="26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10" borderId="11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horizontal="left" wrapText="1"/>
    </xf>
    <xf numFmtId="0" fontId="11" fillId="10" borderId="11" xfId="0" applyFont="1" applyFill="1" applyBorder="1" applyAlignment="1">
      <alignment horizontal="left" vertical="center" wrapText="1"/>
    </xf>
    <xf numFmtId="0" fontId="11" fillId="10" borderId="11" xfId="0" applyFont="1" applyFill="1" applyBorder="1" applyAlignment="1">
      <alignment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10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10" borderId="11" xfId="0" applyFont="1" applyFill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25" fillId="11" borderId="11" xfId="0" applyNumberFormat="1" applyFont="1" applyFill="1" applyBorder="1" applyAlignment="1">
      <alignment horizontal="center" vertical="center"/>
    </xf>
    <xf numFmtId="12" fontId="11" fillId="11" borderId="12" xfId="0" applyNumberFormat="1" applyFont="1" applyFill="1" applyBorder="1" applyAlignment="1">
      <alignment horizontal="center" vertical="center"/>
    </xf>
    <xf numFmtId="12" fontId="11" fillId="11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691535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11176</xdr:rowOff>
    </xdr:from>
    <xdr:to>
      <xdr:col>2</xdr:col>
      <xdr:colOff>1683915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44719" y="2764095"/>
          <a:ext cx="5157753" cy="3868315"/>
        </a:xfrm>
        <a:prstGeom prst="rect">
          <a:avLst/>
        </a:prstGeom>
      </xdr:spPr>
    </xdr:pic>
    <xdr:clientData/>
  </xdr:twoCellAnchor>
  <xdr:twoCellAnchor editAs="oneCell">
    <xdr:from>
      <xdr:col>2</xdr:col>
      <xdr:colOff>1672120</xdr:colOff>
      <xdr:row>5</xdr:row>
      <xdr:rowOff>497024</xdr:rowOff>
    </xdr:from>
    <xdr:to>
      <xdr:col>4</xdr:col>
      <xdr:colOff>743726</xdr:colOff>
      <xdr:row>23</xdr:row>
      <xdr:rowOff>241299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209035" y="2744709"/>
          <a:ext cx="5179875" cy="3884906"/>
        </a:xfrm>
        <a:prstGeom prst="rect">
          <a:avLst/>
        </a:prstGeom>
      </xdr:spPr>
    </xdr:pic>
    <xdr:clientData/>
  </xdr:twoCellAnchor>
  <xdr:twoCellAnchor editAs="oneCell">
    <xdr:from>
      <xdr:col>4</xdr:col>
      <xdr:colOff>734620</xdr:colOff>
      <xdr:row>5</xdr:row>
      <xdr:rowOff>501228</xdr:rowOff>
    </xdr:from>
    <xdr:to>
      <xdr:col>7</xdr:col>
      <xdr:colOff>612698</xdr:colOff>
      <xdr:row>23</xdr:row>
      <xdr:rowOff>253999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083773" y="2749975"/>
          <a:ext cx="5188371" cy="3891278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1041400</xdr:colOff>
      <xdr:row>6</xdr:row>
      <xdr:rowOff>279400</xdr:rowOff>
    </xdr:from>
    <xdr:to>
      <xdr:col>6</xdr:col>
      <xdr:colOff>317500</xdr:colOff>
      <xdr:row>10</xdr:row>
      <xdr:rowOff>165100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258300" y="2387600"/>
          <a:ext cx="8763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1242966</xdr:colOff>
      <xdr:row>5</xdr:row>
      <xdr:rowOff>497025</xdr:rowOff>
    </xdr:from>
    <xdr:to>
      <xdr:col>4</xdr:col>
      <xdr:colOff>262714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032442-AA7B-4840-84F8-07994A21B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85703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96E2DF2-E054-43EE-9AA4-E2A5673C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455677</xdr:rowOff>
    </xdr:from>
    <xdr:to>
      <xdr:col>2</xdr:col>
      <xdr:colOff>1635760</xdr:colOff>
      <xdr:row>23</xdr:row>
      <xdr:rowOff>188413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76E628-C8B9-42AA-A71C-1D0A698E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35988" y="2657998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3</xdr:col>
      <xdr:colOff>1023015</xdr:colOff>
      <xdr:row>5</xdr:row>
      <xdr:rowOff>458896</xdr:rowOff>
    </xdr:from>
    <xdr:to>
      <xdr:col>6</xdr:col>
      <xdr:colOff>821718</xdr:colOff>
      <xdr:row>23</xdr:row>
      <xdr:rowOff>211667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327AF8-91AF-4498-B375-06BC2744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152440" y="2663721"/>
          <a:ext cx="5107938" cy="38309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AAE953B-42AB-4E90-83B6-BAA00AAC28D9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99484</xdr:colOff>
      <xdr:row>7</xdr:row>
      <xdr:rowOff>194735</xdr:rowOff>
    </xdr:from>
    <xdr:to>
      <xdr:col>5</xdr:col>
      <xdr:colOff>878417</xdr:colOff>
      <xdr:row>11</xdr:row>
      <xdr:rowOff>179918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B104646-75A3-432C-8A40-0DE125160686}"/>
            </a:ext>
          </a:extLst>
        </xdr:cNvPr>
        <xdr:cNvSpPr/>
      </xdr:nvSpPr>
      <xdr:spPr>
        <a:xfrm>
          <a:off x="8296757" y="2749167"/>
          <a:ext cx="778933" cy="10820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845"/>
  <sheetViews>
    <sheetView view="pageBreakPreview" zoomScale="52" zoomScaleNormal="75" zoomScaleSheetLayoutView="52" workbookViewId="0">
      <pane xSplit="13" ySplit="5" topLeftCell="N20" activePane="bottomRight" state="frozen"/>
      <selection activeCell="C5" sqref="C5"/>
      <selection pane="topRight" activeCell="C5" sqref="C5"/>
      <selection pane="bottomLeft" activeCell="C5" sqref="C5"/>
      <selection pane="bottomRight" activeCell="A16" sqref="A16:XFD16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59.179687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10" width="19.1796875" style="10" customWidth="1"/>
    <col min="11" max="11" width="12.453125" style="10" customWidth="1"/>
    <col min="12" max="12" width="19.1796875" style="10" customWidth="1"/>
    <col min="13" max="13" width="64.269531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64" t="s">
        <v>9</v>
      </c>
      <c r="B1" s="164"/>
      <c r="C1" s="71">
        <v>118589</v>
      </c>
      <c r="D1" s="142"/>
      <c r="F1" s="162"/>
      <c r="G1" s="162"/>
      <c r="H1" s="162"/>
      <c r="I1" s="14"/>
      <c r="J1" s="14"/>
      <c r="K1" s="14"/>
      <c r="L1" s="14"/>
      <c r="M1" s="25"/>
    </row>
    <row r="2" spans="1:27" ht="24.75" customHeight="1" thickBot="1" x14ac:dyDescent="1.05">
      <c r="A2" s="164" t="s">
        <v>10</v>
      </c>
      <c r="B2" s="164"/>
      <c r="C2" s="44" t="s">
        <v>76</v>
      </c>
      <c r="D2" s="143"/>
      <c r="F2" s="163"/>
      <c r="G2" s="163"/>
      <c r="H2" s="163"/>
      <c r="I2" s="14"/>
      <c r="J2" s="14"/>
      <c r="K2" s="14"/>
      <c r="L2" s="14"/>
      <c r="M2" s="26"/>
    </row>
    <row r="3" spans="1:27" ht="24.75" customHeight="1" thickBot="1" x14ac:dyDescent="1.05">
      <c r="A3" s="168" t="s">
        <v>29</v>
      </c>
      <c r="B3" s="169"/>
      <c r="C3" s="29" t="s">
        <v>44</v>
      </c>
      <c r="D3" s="144"/>
      <c r="F3" s="23"/>
      <c r="G3" s="14"/>
      <c r="H3" s="14"/>
      <c r="I3" s="14"/>
      <c r="J3" s="14"/>
      <c r="K3" s="14"/>
      <c r="L3" s="14"/>
      <c r="M3" s="26"/>
    </row>
    <row r="4" spans="1:27" ht="22.75" customHeight="1" thickBot="1" x14ac:dyDescent="0.55000000000000004">
      <c r="A4" s="164" t="s">
        <v>36</v>
      </c>
      <c r="B4" s="164"/>
      <c r="C4" s="27" t="s">
        <v>77</v>
      </c>
      <c r="D4" s="88"/>
      <c r="F4" s="24" t="s">
        <v>84</v>
      </c>
      <c r="H4" s="13"/>
      <c r="K4" s="13"/>
      <c r="M4" s="26"/>
    </row>
    <row r="5" spans="1:27" ht="22.75" customHeight="1" thickBot="1" x14ac:dyDescent="0.55000000000000004">
      <c r="A5" s="167" t="s">
        <v>11</v>
      </c>
      <c r="B5" s="167"/>
      <c r="C5" s="15" t="s">
        <v>13</v>
      </c>
      <c r="D5" s="59"/>
      <c r="H5" s="13"/>
      <c r="K5" s="13"/>
      <c r="M5" s="26"/>
    </row>
    <row r="6" spans="1:27" ht="24.75" customHeight="1" thickBot="1" x14ac:dyDescent="1.05">
      <c r="A6" s="165" t="s">
        <v>8</v>
      </c>
      <c r="B6" s="166"/>
      <c r="C6" s="46"/>
      <c r="D6" s="144"/>
      <c r="F6" s="23"/>
      <c r="G6" s="14"/>
      <c r="H6" s="14"/>
      <c r="I6" s="14"/>
      <c r="J6" s="14"/>
      <c r="K6" s="14"/>
      <c r="L6" s="14"/>
      <c r="M6" s="26"/>
    </row>
    <row r="7" spans="1:27" ht="48" customHeight="1" thickBot="1" x14ac:dyDescent="0.55000000000000004">
      <c r="A7" s="47"/>
      <c r="B7" s="151" t="s">
        <v>4</v>
      </c>
      <c r="C7" s="152"/>
      <c r="D7" s="126"/>
      <c r="E7" s="51"/>
      <c r="F7" s="55" t="s">
        <v>12</v>
      </c>
      <c r="G7" s="53" t="s">
        <v>71</v>
      </c>
      <c r="H7" s="30"/>
      <c r="I7" s="95" t="s">
        <v>74</v>
      </c>
      <c r="J7" s="111" t="s">
        <v>80</v>
      </c>
      <c r="K7" s="115"/>
      <c r="L7" s="95" t="s">
        <v>74</v>
      </c>
      <c r="M7" s="48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49" t="s">
        <v>5</v>
      </c>
      <c r="B8" s="153" t="s">
        <v>57</v>
      </c>
      <c r="C8" s="154"/>
      <c r="D8" s="127"/>
      <c r="E8" s="52" t="s">
        <v>18</v>
      </c>
      <c r="F8" s="56" t="s">
        <v>13</v>
      </c>
      <c r="G8" s="54">
        <v>45568</v>
      </c>
      <c r="H8" s="50" t="s">
        <v>35</v>
      </c>
      <c r="I8" s="96">
        <v>45568</v>
      </c>
      <c r="J8" s="112">
        <v>45664</v>
      </c>
      <c r="K8" s="116" t="s">
        <v>35</v>
      </c>
      <c r="L8" s="96">
        <v>45664</v>
      </c>
      <c r="M8" s="57" t="s">
        <v>81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9" customFormat="1" ht="42" x14ac:dyDescent="0.5">
      <c r="A9" s="105">
        <v>1</v>
      </c>
      <c r="B9" s="155" t="s">
        <v>30</v>
      </c>
      <c r="C9" s="156"/>
      <c r="D9" s="145" t="s">
        <v>88</v>
      </c>
      <c r="E9" s="70">
        <v>0.25</v>
      </c>
      <c r="F9" s="74">
        <v>7.5</v>
      </c>
      <c r="G9" s="106">
        <v>8</v>
      </c>
      <c r="H9" s="107">
        <f t="shared" ref="H9" si="0">G9-F9</f>
        <v>0.5</v>
      </c>
      <c r="I9" s="109"/>
      <c r="J9" s="113">
        <v>7.625</v>
      </c>
      <c r="K9" s="107">
        <f>J9-F9</f>
        <v>0.125</v>
      </c>
      <c r="L9" s="109"/>
      <c r="M9" s="108"/>
      <c r="N9" s="5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9" customFormat="1" ht="25" customHeight="1" x14ac:dyDescent="0.5">
      <c r="A10" s="45">
        <v>2</v>
      </c>
      <c r="B10" s="160" t="s">
        <v>40</v>
      </c>
      <c r="C10" s="161"/>
      <c r="D10" s="146" t="s">
        <v>89</v>
      </c>
      <c r="E10" s="60">
        <v>0.75</v>
      </c>
      <c r="F10" s="80">
        <v>26</v>
      </c>
      <c r="G10" s="61">
        <v>26</v>
      </c>
      <c r="H10" s="62">
        <f t="shared" ref="H10" si="1">G10-F10</f>
        <v>0</v>
      </c>
      <c r="I10" s="97"/>
      <c r="J10" s="114">
        <v>26</v>
      </c>
      <c r="K10" s="62">
        <f>J10-F10</f>
        <v>0</v>
      </c>
      <c r="L10" s="97"/>
      <c r="M10" s="63"/>
      <c r="N10" s="5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9" customFormat="1" ht="25" customHeight="1" x14ac:dyDescent="0.5">
      <c r="A11" s="45">
        <v>3</v>
      </c>
      <c r="B11" s="160" t="s">
        <v>31</v>
      </c>
      <c r="C11" s="161"/>
      <c r="D11" s="146" t="s">
        <v>90</v>
      </c>
      <c r="E11" s="60">
        <v>0.75</v>
      </c>
      <c r="F11" s="80">
        <v>27</v>
      </c>
      <c r="G11" s="61">
        <v>27</v>
      </c>
      <c r="H11" s="62">
        <f t="shared" ref="H11" si="2">G11-F11</f>
        <v>0</v>
      </c>
      <c r="I11" s="97"/>
      <c r="J11" s="114">
        <v>27</v>
      </c>
      <c r="K11" s="62">
        <f t="shared" ref="K11:K12" si="3">J11-F11</f>
        <v>0</v>
      </c>
      <c r="L11" s="97"/>
      <c r="M11" s="63"/>
      <c r="N11" s="58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9" customFormat="1" ht="25" customHeight="1" x14ac:dyDescent="0.5">
      <c r="A12" s="45">
        <v>4</v>
      </c>
      <c r="B12" s="85" t="s">
        <v>62</v>
      </c>
      <c r="C12" s="85"/>
      <c r="D12" s="140" t="s">
        <v>91</v>
      </c>
      <c r="E12" s="60">
        <v>0.75</v>
      </c>
      <c r="F12" s="80">
        <v>20</v>
      </c>
      <c r="G12" s="61">
        <v>20</v>
      </c>
      <c r="H12" s="62">
        <f t="shared" ref="H12:H18" si="4">G12-F12</f>
        <v>0</v>
      </c>
      <c r="I12" s="97"/>
      <c r="J12" s="114">
        <v>20</v>
      </c>
      <c r="K12" s="62">
        <f t="shared" si="3"/>
        <v>0</v>
      </c>
      <c r="L12" s="97"/>
      <c r="M12" s="63"/>
      <c r="N12" s="5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9" customFormat="1" ht="25" customHeight="1" x14ac:dyDescent="0.5">
      <c r="A13" s="117">
        <v>5</v>
      </c>
      <c r="B13" s="118" t="s">
        <v>14</v>
      </c>
      <c r="C13" s="118"/>
      <c r="D13" s="147" t="s">
        <v>92</v>
      </c>
      <c r="E13" s="119">
        <v>0.75</v>
      </c>
      <c r="F13" s="124">
        <v>26.5</v>
      </c>
      <c r="G13" s="121">
        <v>27.25</v>
      </c>
      <c r="H13" s="122">
        <f t="shared" si="4"/>
        <v>0.75</v>
      </c>
      <c r="I13" s="120">
        <v>26</v>
      </c>
      <c r="J13" s="121">
        <v>26.5</v>
      </c>
      <c r="K13" s="122">
        <f t="shared" ref="K13:K16" si="5">J13-I13</f>
        <v>0.5</v>
      </c>
      <c r="L13" s="120"/>
      <c r="M13" s="123" t="s">
        <v>46</v>
      </c>
      <c r="N13" s="5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9" customFormat="1" ht="25" customHeight="1" x14ac:dyDescent="0.5">
      <c r="A14" s="45">
        <v>6</v>
      </c>
      <c r="B14" s="85" t="s">
        <v>38</v>
      </c>
      <c r="C14" s="85"/>
      <c r="D14" s="140" t="s">
        <v>93</v>
      </c>
      <c r="E14" s="60">
        <v>0.375</v>
      </c>
      <c r="F14" s="80">
        <v>11.5</v>
      </c>
      <c r="G14" s="61">
        <v>11.5</v>
      </c>
      <c r="H14" s="62">
        <f t="shared" si="4"/>
        <v>0</v>
      </c>
      <c r="I14" s="97"/>
      <c r="J14" s="114">
        <v>11.625</v>
      </c>
      <c r="K14" s="62">
        <f t="shared" ref="K14:K15" si="6">J14-F14</f>
        <v>0.125</v>
      </c>
      <c r="L14" s="97"/>
      <c r="M14" s="63"/>
      <c r="N14" s="5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9" customFormat="1" ht="25" customHeight="1" x14ac:dyDescent="0.5">
      <c r="A15" s="45">
        <v>7</v>
      </c>
      <c r="B15" s="159" t="s">
        <v>45</v>
      </c>
      <c r="C15" s="159"/>
      <c r="D15" s="139" t="s">
        <v>94</v>
      </c>
      <c r="E15" s="60">
        <v>0.375</v>
      </c>
      <c r="F15" s="80">
        <v>11.75</v>
      </c>
      <c r="G15" s="61">
        <v>11.625</v>
      </c>
      <c r="H15" s="62">
        <f t="shared" si="4"/>
        <v>-0.125</v>
      </c>
      <c r="I15" s="97"/>
      <c r="J15" s="114">
        <v>11.625</v>
      </c>
      <c r="K15" s="62">
        <f t="shared" si="6"/>
        <v>-0.125</v>
      </c>
      <c r="L15" s="97"/>
      <c r="M15" s="63"/>
      <c r="N15" s="58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9" customFormat="1" ht="39.5" customHeight="1" x14ac:dyDescent="0.5">
      <c r="A16" s="117">
        <v>8</v>
      </c>
      <c r="B16" s="118" t="s">
        <v>17</v>
      </c>
      <c r="C16" s="118"/>
      <c r="D16" s="147" t="s">
        <v>95</v>
      </c>
      <c r="E16" s="119">
        <v>0.75</v>
      </c>
      <c r="F16" s="120">
        <v>22</v>
      </c>
      <c r="G16" s="121">
        <v>22</v>
      </c>
      <c r="H16" s="122">
        <f t="shared" si="4"/>
        <v>0</v>
      </c>
      <c r="I16" s="120">
        <v>20.5</v>
      </c>
      <c r="J16" s="121">
        <v>20.25</v>
      </c>
      <c r="K16" s="122">
        <f t="shared" si="5"/>
        <v>-0.25</v>
      </c>
      <c r="L16" s="120">
        <v>20.75</v>
      </c>
      <c r="M16" s="128" t="s">
        <v>75</v>
      </c>
      <c r="N16" s="5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9" customFormat="1" ht="25" customHeight="1" x14ac:dyDescent="0.5">
      <c r="A17" s="117">
        <v>9</v>
      </c>
      <c r="B17" s="157" t="s">
        <v>47</v>
      </c>
      <c r="C17" s="157"/>
      <c r="D17" s="148" t="s">
        <v>96</v>
      </c>
      <c r="E17" s="119">
        <v>0.25</v>
      </c>
      <c r="F17" s="120">
        <v>3.5</v>
      </c>
      <c r="G17" s="121">
        <v>3.375</v>
      </c>
      <c r="H17" s="122">
        <f t="shared" si="4"/>
        <v>-0.125</v>
      </c>
      <c r="I17" s="120"/>
      <c r="J17" s="121">
        <v>3.25</v>
      </c>
      <c r="K17" s="122">
        <f t="shared" ref="K17:K21" si="7">J17-F17</f>
        <v>-0.25</v>
      </c>
      <c r="L17" s="120"/>
      <c r="M17" s="128" t="s">
        <v>46</v>
      </c>
      <c r="N17" s="5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9" customFormat="1" ht="25" customHeight="1" x14ac:dyDescent="0.5">
      <c r="A18" s="45">
        <v>10</v>
      </c>
      <c r="B18" s="158" t="s">
        <v>48</v>
      </c>
      <c r="C18" s="158"/>
      <c r="D18" s="141" t="s">
        <v>97</v>
      </c>
      <c r="E18" s="60">
        <v>0.125</v>
      </c>
      <c r="F18" s="80">
        <v>1.5</v>
      </c>
      <c r="G18" s="61">
        <v>1.5</v>
      </c>
      <c r="H18" s="62">
        <f t="shared" si="4"/>
        <v>0</v>
      </c>
      <c r="I18" s="97"/>
      <c r="J18" s="114">
        <v>1.5</v>
      </c>
      <c r="K18" s="62">
        <f t="shared" si="7"/>
        <v>0</v>
      </c>
      <c r="L18" s="97"/>
      <c r="M18" s="129"/>
      <c r="N18" s="5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9" customFormat="1" ht="25" customHeight="1" x14ac:dyDescent="0.5">
      <c r="A19" s="45">
        <v>11</v>
      </c>
      <c r="B19" s="159" t="s">
        <v>49</v>
      </c>
      <c r="C19" s="159"/>
      <c r="D19" s="139" t="s">
        <v>98</v>
      </c>
      <c r="E19" s="60">
        <v>0.125</v>
      </c>
      <c r="F19" s="74">
        <v>1.5</v>
      </c>
      <c r="G19" s="61">
        <v>1.5</v>
      </c>
      <c r="H19" s="62">
        <f t="shared" ref="H19" si="8">G19-F19</f>
        <v>0</v>
      </c>
      <c r="I19" s="97"/>
      <c r="J19" s="114">
        <v>1.5</v>
      </c>
      <c r="K19" s="62">
        <f t="shared" si="7"/>
        <v>0</v>
      </c>
      <c r="L19" s="97"/>
      <c r="M19" s="13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9" customFormat="1" ht="25" customHeight="1" x14ac:dyDescent="0.5">
      <c r="A20" s="117">
        <v>12</v>
      </c>
      <c r="B20" s="118" t="s">
        <v>50</v>
      </c>
      <c r="C20" s="118"/>
      <c r="D20" s="147" t="s">
        <v>99</v>
      </c>
      <c r="E20" s="119">
        <v>0.25</v>
      </c>
      <c r="F20" s="120">
        <v>15.75</v>
      </c>
      <c r="G20" s="121">
        <v>15.625</v>
      </c>
      <c r="H20" s="122">
        <f>G20-F20</f>
        <v>-0.125</v>
      </c>
      <c r="I20" s="120"/>
      <c r="J20" s="121">
        <v>16.5</v>
      </c>
      <c r="K20" s="122">
        <f t="shared" si="7"/>
        <v>0.75</v>
      </c>
      <c r="L20" s="120"/>
      <c r="M20" s="128" t="s">
        <v>46</v>
      </c>
      <c r="N20" s="5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9" customFormat="1" ht="25" customHeight="1" x14ac:dyDescent="0.5">
      <c r="A21" s="117">
        <v>13</v>
      </c>
      <c r="B21" s="157" t="s">
        <v>51</v>
      </c>
      <c r="C21" s="157"/>
      <c r="D21" s="148" t="s">
        <v>100</v>
      </c>
      <c r="E21" s="119">
        <v>0.25</v>
      </c>
      <c r="F21" s="120">
        <v>11</v>
      </c>
      <c r="G21" s="121">
        <v>11.5</v>
      </c>
      <c r="H21" s="122">
        <f>G21-F21</f>
        <v>0.5</v>
      </c>
      <c r="I21" s="120"/>
      <c r="J21" s="121">
        <v>11.5</v>
      </c>
      <c r="K21" s="122">
        <f t="shared" si="7"/>
        <v>0.5</v>
      </c>
      <c r="L21" s="120"/>
      <c r="M21" s="128" t="s">
        <v>46</v>
      </c>
      <c r="N21" s="5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9" customFormat="1" ht="25" customHeight="1" x14ac:dyDescent="0.5">
      <c r="A22" s="45">
        <v>14</v>
      </c>
      <c r="B22" s="158" t="s">
        <v>52</v>
      </c>
      <c r="C22" s="158"/>
      <c r="D22" s="141" t="s">
        <v>101</v>
      </c>
      <c r="E22" s="60">
        <v>0.375</v>
      </c>
      <c r="F22" s="80">
        <v>11</v>
      </c>
      <c r="G22" s="61">
        <v>11.5</v>
      </c>
      <c r="H22" s="62">
        <f t="shared" ref="H22" si="9">G22-F22</f>
        <v>0.5</v>
      </c>
      <c r="I22" s="97">
        <v>10.5</v>
      </c>
      <c r="J22" s="114">
        <v>10.5</v>
      </c>
      <c r="K22" s="62">
        <f t="shared" ref="K22" si="10">J22-I22</f>
        <v>0</v>
      </c>
      <c r="L22" s="97"/>
      <c r="M22" s="129"/>
      <c r="N22" s="5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9" customFormat="1" ht="25" customHeight="1" x14ac:dyDescent="0.5">
      <c r="A23" s="117">
        <v>15</v>
      </c>
      <c r="B23" s="172" t="s">
        <v>53</v>
      </c>
      <c r="C23" s="172"/>
      <c r="D23" s="149" t="s">
        <v>102</v>
      </c>
      <c r="E23" s="119">
        <v>0.375</v>
      </c>
      <c r="F23" s="120">
        <v>12</v>
      </c>
      <c r="G23" s="121">
        <v>12.5</v>
      </c>
      <c r="H23" s="122">
        <f t="shared" ref="H23:H25" si="11">G23-F23</f>
        <v>0.5</v>
      </c>
      <c r="I23" s="120"/>
      <c r="J23" s="121">
        <v>12.5</v>
      </c>
      <c r="K23" s="122">
        <f t="shared" ref="K23:K32" si="12">J23-F23</f>
        <v>0.5</v>
      </c>
      <c r="L23" s="120"/>
      <c r="M23" s="131" t="s">
        <v>46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59" customFormat="1" ht="25" customHeight="1" x14ac:dyDescent="0.5">
      <c r="A24" s="45">
        <v>16</v>
      </c>
      <c r="B24" s="159" t="s">
        <v>54</v>
      </c>
      <c r="C24" s="159"/>
      <c r="D24" s="139" t="s">
        <v>103</v>
      </c>
      <c r="E24" s="60">
        <v>0.25</v>
      </c>
      <c r="F24" s="80">
        <v>9.5</v>
      </c>
      <c r="G24" s="61">
        <v>9.75</v>
      </c>
      <c r="H24" s="62">
        <f t="shared" si="11"/>
        <v>0.25</v>
      </c>
      <c r="I24" s="97"/>
      <c r="J24" s="114">
        <v>9.5</v>
      </c>
      <c r="K24" s="62">
        <f t="shared" si="12"/>
        <v>0</v>
      </c>
      <c r="L24" s="97"/>
      <c r="M24" s="13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59" customFormat="1" ht="25" customHeight="1" x14ac:dyDescent="0.5">
      <c r="A25" s="45">
        <v>17</v>
      </c>
      <c r="B25" s="85" t="s">
        <v>55</v>
      </c>
      <c r="C25" s="85"/>
      <c r="D25" s="140" t="s">
        <v>104</v>
      </c>
      <c r="E25" s="60">
        <v>0.25</v>
      </c>
      <c r="F25" s="80">
        <v>6.25</v>
      </c>
      <c r="G25" s="61">
        <v>6.25</v>
      </c>
      <c r="H25" s="62">
        <f t="shared" si="11"/>
        <v>0</v>
      </c>
      <c r="I25" s="97"/>
      <c r="J25" s="114">
        <v>6.375</v>
      </c>
      <c r="K25" s="62">
        <f t="shared" si="12"/>
        <v>0.125</v>
      </c>
      <c r="L25" s="97"/>
      <c r="M25" s="129"/>
      <c r="N25" s="5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9" customFormat="1" ht="42" x14ac:dyDescent="0.5">
      <c r="A26" s="117">
        <v>18</v>
      </c>
      <c r="B26" s="170" t="s">
        <v>15</v>
      </c>
      <c r="C26" s="171"/>
      <c r="D26" s="150" t="s">
        <v>105</v>
      </c>
      <c r="E26" s="119">
        <v>0.125</v>
      </c>
      <c r="F26" s="120">
        <v>3.75</v>
      </c>
      <c r="G26" s="121">
        <v>4.25</v>
      </c>
      <c r="H26" s="122">
        <f>G26-F26</f>
        <v>0.5</v>
      </c>
      <c r="I26" s="120"/>
      <c r="J26" s="121">
        <v>4</v>
      </c>
      <c r="K26" s="122">
        <f t="shared" si="12"/>
        <v>0.25</v>
      </c>
      <c r="L26" s="120"/>
      <c r="M26" s="128" t="s">
        <v>46</v>
      </c>
      <c r="N26" s="5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9" customFormat="1" ht="42" x14ac:dyDescent="0.5">
      <c r="A27" s="117">
        <v>19</v>
      </c>
      <c r="B27" s="170" t="s">
        <v>16</v>
      </c>
      <c r="C27" s="171"/>
      <c r="D27" s="150" t="s">
        <v>106</v>
      </c>
      <c r="E27" s="119">
        <v>0.125</v>
      </c>
      <c r="F27" s="120">
        <v>0.5</v>
      </c>
      <c r="G27" s="121">
        <v>0.625</v>
      </c>
      <c r="H27" s="122">
        <f>G27-F27</f>
        <v>0.125</v>
      </c>
      <c r="I27" s="120"/>
      <c r="J27" s="121">
        <v>0</v>
      </c>
      <c r="K27" s="122">
        <f t="shared" si="12"/>
        <v>-0.5</v>
      </c>
      <c r="L27" s="120"/>
      <c r="M27" s="128" t="s">
        <v>46</v>
      </c>
      <c r="N27" s="5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9" customFormat="1" ht="25" customHeight="1" x14ac:dyDescent="0.5">
      <c r="A28" s="45">
        <v>22</v>
      </c>
      <c r="B28" s="159" t="s">
        <v>58</v>
      </c>
      <c r="C28" s="159"/>
      <c r="D28" s="139" t="s">
        <v>107</v>
      </c>
      <c r="E28" s="60">
        <v>0.25</v>
      </c>
      <c r="F28" s="80">
        <v>9.75</v>
      </c>
      <c r="G28" s="61">
        <v>9.75</v>
      </c>
      <c r="H28" s="62">
        <f t="shared" ref="H28" si="13">G28-F28</f>
        <v>0</v>
      </c>
      <c r="I28" s="97"/>
      <c r="J28" s="114">
        <v>9.625</v>
      </c>
      <c r="K28" s="62">
        <f t="shared" si="12"/>
        <v>-0.125</v>
      </c>
      <c r="L28" s="97"/>
      <c r="M28" s="129"/>
      <c r="N28" s="58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9" customFormat="1" ht="25" customHeight="1" x14ac:dyDescent="0.5">
      <c r="A29" s="45">
        <v>23</v>
      </c>
      <c r="B29" s="159" t="s">
        <v>60</v>
      </c>
      <c r="C29" s="159"/>
      <c r="D29" s="139" t="s">
        <v>108</v>
      </c>
      <c r="E29" s="60">
        <v>0.25</v>
      </c>
      <c r="F29" s="80">
        <v>7</v>
      </c>
      <c r="G29" s="61">
        <v>7</v>
      </c>
      <c r="H29" s="62">
        <f t="shared" ref="H29" si="14">G29-F29</f>
        <v>0</v>
      </c>
      <c r="I29" s="97"/>
      <c r="J29" s="114">
        <v>7.125</v>
      </c>
      <c r="K29" s="62">
        <f t="shared" si="12"/>
        <v>0.125</v>
      </c>
      <c r="L29" s="97"/>
      <c r="M29" s="129"/>
      <c r="N29" s="58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9" customFormat="1" ht="25" customHeight="1" x14ac:dyDescent="0.5">
      <c r="A30" s="45">
        <v>24</v>
      </c>
      <c r="B30" s="159" t="s">
        <v>59</v>
      </c>
      <c r="C30" s="159"/>
      <c r="D30" s="139" t="s">
        <v>109</v>
      </c>
      <c r="E30" s="60">
        <v>0.25</v>
      </c>
      <c r="F30" s="80">
        <v>5</v>
      </c>
      <c r="G30" s="61">
        <v>5</v>
      </c>
      <c r="H30" s="62">
        <f t="shared" ref="H30:H31" si="15">G30-F30</f>
        <v>0</v>
      </c>
      <c r="I30" s="97"/>
      <c r="J30" s="114">
        <v>5</v>
      </c>
      <c r="K30" s="62">
        <f t="shared" si="12"/>
        <v>0</v>
      </c>
      <c r="L30" s="97"/>
      <c r="M30" s="129"/>
      <c r="N30" s="5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9" customFormat="1" ht="25" customHeight="1" x14ac:dyDescent="0.5">
      <c r="A31" s="45">
        <v>25</v>
      </c>
      <c r="B31" s="85" t="s">
        <v>63</v>
      </c>
      <c r="C31" s="85"/>
      <c r="D31" s="140" t="s">
        <v>110</v>
      </c>
      <c r="E31" s="60">
        <v>0.75</v>
      </c>
      <c r="F31" s="80">
        <v>24</v>
      </c>
      <c r="G31" s="61">
        <v>24</v>
      </c>
      <c r="H31" s="62">
        <f t="shared" si="15"/>
        <v>0</v>
      </c>
      <c r="I31" s="97"/>
      <c r="J31" s="114">
        <v>24</v>
      </c>
      <c r="K31" s="62">
        <f t="shared" si="12"/>
        <v>0</v>
      </c>
      <c r="L31" s="97"/>
      <c r="M31" s="129"/>
      <c r="N31" s="58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9" customFormat="1" ht="25" customHeight="1" x14ac:dyDescent="0.5">
      <c r="A32" s="117">
        <v>26</v>
      </c>
      <c r="B32" s="118" t="s">
        <v>67</v>
      </c>
      <c r="C32" s="118"/>
      <c r="D32" s="147" t="s">
        <v>111</v>
      </c>
      <c r="E32" s="119">
        <v>0.5</v>
      </c>
      <c r="F32" s="120">
        <v>46</v>
      </c>
      <c r="G32" s="121">
        <v>48</v>
      </c>
      <c r="H32" s="122">
        <f t="shared" ref="H32:H33" si="16">G32-F32</f>
        <v>2</v>
      </c>
      <c r="I32" s="120"/>
      <c r="J32" s="121">
        <v>47</v>
      </c>
      <c r="K32" s="122">
        <f t="shared" si="12"/>
        <v>1</v>
      </c>
      <c r="L32" s="120"/>
      <c r="M32" s="128" t="s">
        <v>46</v>
      </c>
      <c r="N32" s="58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30" s="59" customFormat="1" ht="47" customHeight="1" x14ac:dyDescent="0.5">
      <c r="A33" s="117">
        <v>27</v>
      </c>
      <c r="B33" s="118" t="s">
        <v>69</v>
      </c>
      <c r="C33" s="118"/>
      <c r="D33" s="147" t="s">
        <v>112</v>
      </c>
      <c r="E33" s="119">
        <v>0.75</v>
      </c>
      <c r="F33" s="120">
        <v>22</v>
      </c>
      <c r="G33" s="121">
        <v>23.25</v>
      </c>
      <c r="H33" s="122">
        <f t="shared" si="16"/>
        <v>1.25</v>
      </c>
      <c r="I33" s="120">
        <v>20.5</v>
      </c>
      <c r="J33" s="121">
        <v>20.75</v>
      </c>
      <c r="K33" s="122">
        <f t="shared" ref="K33" si="17">J33-I33</f>
        <v>0.25</v>
      </c>
      <c r="L33" s="120">
        <v>20.75</v>
      </c>
      <c r="M33" s="128" t="s">
        <v>75</v>
      </c>
      <c r="N33" s="58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30" s="59" customFormat="1" ht="19" customHeight="1" x14ac:dyDescent="0.5">
      <c r="A34" s="6"/>
      <c r="B34" s="87" t="s">
        <v>78</v>
      </c>
      <c r="C34" s="6"/>
      <c r="D34" s="6"/>
      <c r="E34" s="99"/>
      <c r="F34" s="100"/>
      <c r="G34" s="99"/>
      <c r="H34" s="99"/>
      <c r="I34" s="99"/>
      <c r="J34" s="99"/>
      <c r="K34" s="99"/>
      <c r="L34" s="9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30" s="59" customFormat="1" ht="19" customHeight="1" x14ac:dyDescent="0.5">
      <c r="A35" s="6">
        <v>1</v>
      </c>
      <c r="B35" s="98" t="s">
        <v>34</v>
      </c>
      <c r="C35" s="6"/>
      <c r="D35" s="6"/>
      <c r="E35" s="99"/>
      <c r="F35" s="100"/>
      <c r="G35" s="99"/>
      <c r="H35" s="99"/>
      <c r="I35" s="99"/>
      <c r="J35" s="99"/>
      <c r="K35" s="99"/>
      <c r="L35" s="9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30" s="59" customFormat="1" ht="19" customHeight="1" x14ac:dyDescent="0.5">
      <c r="A36" s="6">
        <v>2</v>
      </c>
      <c r="B36" s="98" t="s">
        <v>79</v>
      </c>
      <c r="C36" s="6"/>
      <c r="D36" s="6"/>
      <c r="E36" s="99"/>
      <c r="F36" s="100"/>
      <c r="G36" s="99"/>
      <c r="H36" s="99"/>
      <c r="I36" s="99"/>
      <c r="J36" s="99"/>
      <c r="K36" s="99"/>
      <c r="L36" s="9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0" s="59" customFormat="1" ht="19" customHeight="1" x14ac:dyDescent="0.5">
      <c r="A37" s="6">
        <v>3</v>
      </c>
      <c r="B37" s="104" t="s">
        <v>43</v>
      </c>
      <c r="C37" s="6"/>
      <c r="D37" s="6"/>
      <c r="E37" s="99"/>
      <c r="F37" s="100"/>
      <c r="G37" s="99"/>
      <c r="H37" s="99"/>
      <c r="I37" s="99"/>
      <c r="J37" s="99"/>
      <c r="K37" s="99"/>
      <c r="L37" s="99"/>
      <c r="M37" s="99"/>
      <c r="N37" s="99"/>
      <c r="O37" s="9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59" customFormat="1" ht="19" customHeight="1" x14ac:dyDescent="0.5">
      <c r="A38" s="6">
        <v>4</v>
      </c>
      <c r="B38" s="98" t="s">
        <v>72</v>
      </c>
      <c r="C38" s="6"/>
      <c r="D38" s="6"/>
      <c r="E38" s="99"/>
      <c r="F38" s="100"/>
      <c r="G38" s="99"/>
      <c r="H38" s="99"/>
      <c r="I38" s="99"/>
      <c r="J38" s="99"/>
      <c r="K38" s="99"/>
      <c r="L38" s="9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30" s="59" customFormat="1" ht="19" customHeight="1" x14ac:dyDescent="0.5">
      <c r="A39" s="6"/>
      <c r="B39" s="87" t="s">
        <v>83</v>
      </c>
      <c r="C39" s="6"/>
      <c r="D39" s="6"/>
      <c r="E39" s="99"/>
      <c r="F39" s="100"/>
      <c r="G39" s="99"/>
      <c r="H39" s="99"/>
      <c r="I39" s="99"/>
      <c r="J39" s="99"/>
      <c r="K39" s="99"/>
      <c r="L39" s="9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30" s="59" customFormat="1" ht="19" customHeight="1" x14ac:dyDescent="0.5">
      <c r="A40" s="6">
        <v>1</v>
      </c>
      <c r="B40" s="98" t="s">
        <v>34</v>
      </c>
      <c r="C40" s="6"/>
      <c r="D40" s="6"/>
      <c r="E40" s="99"/>
      <c r="F40" s="100"/>
      <c r="G40" s="99"/>
      <c r="H40" s="99"/>
      <c r="I40" s="99"/>
      <c r="J40" s="99"/>
      <c r="K40" s="99"/>
      <c r="L40" s="9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30" s="59" customFormat="1" ht="26.5" customHeight="1" x14ac:dyDescent="0.5">
      <c r="A41" s="6"/>
      <c r="B41" s="132" t="s">
        <v>85</v>
      </c>
      <c r="C41" s="6"/>
      <c r="D41" s="6"/>
      <c r="E41" s="99"/>
      <c r="F41" s="100"/>
      <c r="G41" s="99"/>
      <c r="H41" s="99"/>
      <c r="I41" s="99"/>
      <c r="J41" s="99"/>
      <c r="K41" s="99"/>
      <c r="L41" s="9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30" s="59" customFormat="1" ht="24" customHeight="1" x14ac:dyDescent="0.5">
      <c r="A42" s="6">
        <v>2</v>
      </c>
      <c r="B42" s="98" t="s">
        <v>43</v>
      </c>
      <c r="C42" s="6"/>
      <c r="D42" s="6"/>
      <c r="E42" s="99"/>
      <c r="F42" s="100"/>
      <c r="G42" s="99"/>
      <c r="H42" s="99"/>
      <c r="I42" s="99"/>
      <c r="J42" s="99"/>
      <c r="K42" s="99"/>
      <c r="L42" s="9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30" s="59" customFormat="1" ht="33.5" customHeight="1" x14ac:dyDescent="0.5">
      <c r="A43" s="6"/>
      <c r="B43" s="132" t="s">
        <v>86</v>
      </c>
      <c r="C43" s="6"/>
      <c r="D43" s="6"/>
      <c r="E43" s="99"/>
      <c r="F43" s="100"/>
      <c r="G43" s="99"/>
      <c r="H43" s="99"/>
      <c r="I43" s="99"/>
      <c r="J43" s="99"/>
      <c r="K43" s="99"/>
      <c r="L43" s="9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30" s="59" customFormat="1" ht="19" customHeight="1" x14ac:dyDescent="0.5">
      <c r="A44" s="6">
        <v>3</v>
      </c>
      <c r="B44" s="110" t="s">
        <v>82</v>
      </c>
      <c r="C44" s="6"/>
      <c r="D44" s="6"/>
      <c r="E44" s="99"/>
      <c r="F44" s="100"/>
      <c r="G44" s="99"/>
      <c r="H44" s="99"/>
      <c r="I44" s="99"/>
      <c r="J44" s="99"/>
      <c r="K44" s="99"/>
      <c r="L44" s="9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30" s="59" customFormat="1" ht="28.5" customHeight="1" x14ac:dyDescent="0.5">
      <c r="A45" s="6"/>
      <c r="B45" s="132" t="s">
        <v>87</v>
      </c>
      <c r="C45" s="6"/>
      <c r="D45" s="6"/>
      <c r="E45" s="99"/>
      <c r="F45" s="100"/>
      <c r="G45" s="99"/>
      <c r="H45" s="99"/>
      <c r="I45" s="99"/>
      <c r="J45" s="99"/>
      <c r="K45" s="99"/>
      <c r="L45" s="9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30" s="59" customFormat="1" ht="19" customHeight="1" x14ac:dyDescent="0.5">
      <c r="A46" s="6"/>
      <c r="B46" s="98"/>
      <c r="C46" s="6"/>
      <c r="D46" s="6"/>
      <c r="E46" s="99"/>
      <c r="F46" s="100"/>
      <c r="G46" s="99"/>
      <c r="H46" s="99"/>
      <c r="I46" s="99"/>
      <c r="J46" s="99"/>
      <c r="K46" s="99"/>
      <c r="L46" s="9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30" ht="19" customHeight="1" x14ac:dyDescent="0.35">
      <c r="A47" s="5"/>
      <c r="B47" s="101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30" ht="19" customHeight="1" x14ac:dyDescent="0.35">
      <c r="A48" s="5"/>
      <c r="B48" s="102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7" ht="19" customHeight="1" x14ac:dyDescent="0.35">
      <c r="A49" s="5"/>
      <c r="B49" s="102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7" s="59" customFormat="1" ht="19" customHeight="1" x14ac:dyDescent="0.5">
      <c r="A50" s="6"/>
      <c r="B50" s="102"/>
      <c r="C50" s="6"/>
      <c r="D50" s="6"/>
      <c r="E50" s="99"/>
      <c r="F50" s="100"/>
      <c r="G50" s="99"/>
      <c r="H50" s="99"/>
      <c r="I50" s="99"/>
      <c r="J50" s="99"/>
      <c r="K50" s="99"/>
      <c r="L50" s="9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7" s="59" customFormat="1" ht="19" customHeight="1" x14ac:dyDescent="0.5">
      <c r="A51" s="6"/>
      <c r="B51" s="102"/>
      <c r="C51" s="6"/>
      <c r="D51" s="6"/>
      <c r="E51" s="99"/>
      <c r="F51" s="100"/>
      <c r="G51" s="99"/>
      <c r="H51" s="99"/>
      <c r="I51" s="99"/>
      <c r="J51" s="99"/>
      <c r="K51" s="99"/>
      <c r="L51" s="9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7" ht="19" customHeight="1" x14ac:dyDescent="0.35">
      <c r="A52" s="5"/>
      <c r="B52" s="102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7" ht="19" customHeight="1" x14ac:dyDescent="0.35">
      <c r="A53" s="5"/>
      <c r="B53" s="102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28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28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</sheetData>
  <mergeCells count="25"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1:C21"/>
    <mergeCell ref="B18:C18"/>
    <mergeCell ref="B15:C15"/>
    <mergeCell ref="B10:C10"/>
    <mergeCell ref="B11:C11"/>
  </mergeCells>
  <printOptions horizontalCentered="1"/>
  <pageMargins left="0.2" right="0.2" top="0.5" bottom="0.25" header="0.3" footer="0.3"/>
  <pageSetup scale="4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view="pageBreakPreview" zoomScale="44" zoomScaleNormal="6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64" t="s">
        <v>0</v>
      </c>
      <c r="B1" s="164"/>
      <c r="C1" s="27">
        <f>COMMENTS!C1</f>
        <v>118589</v>
      </c>
      <c r="E1" s="182"/>
      <c r="F1" s="162"/>
      <c r="G1" s="162"/>
      <c r="H1" s="16"/>
    </row>
    <row r="2" spans="1:22" ht="24.75" customHeight="1" thickBot="1" x14ac:dyDescent="0.55000000000000004">
      <c r="A2" s="164" t="s">
        <v>1</v>
      </c>
      <c r="B2" s="164"/>
      <c r="C2" s="1" t="str">
        <f>COMMENTS!C2</f>
        <v>VARSITY ZIP HOOD</v>
      </c>
      <c r="E2" s="183"/>
      <c r="F2" s="163"/>
      <c r="G2" s="163"/>
      <c r="H2" s="17"/>
    </row>
    <row r="3" spans="1:22" ht="22.75" customHeight="1" thickBot="1" x14ac:dyDescent="0.55000000000000004">
      <c r="A3" s="164" t="s">
        <v>2</v>
      </c>
      <c r="B3" s="164"/>
      <c r="C3" s="1" t="str">
        <f>COMMENTS!C4</f>
        <v>SU25</v>
      </c>
      <c r="G3" s="13"/>
      <c r="H3" s="17"/>
    </row>
    <row r="4" spans="1:22" ht="22.75" customHeight="1" thickBot="1" x14ac:dyDescent="0.55000000000000004">
      <c r="A4" s="167" t="s">
        <v>3</v>
      </c>
      <c r="B4" s="167"/>
      <c r="C4" s="15" t="s">
        <v>13</v>
      </c>
      <c r="E4" s="88" t="str">
        <f>COMMENTS!F4</f>
        <v>DATE: 1/7/2025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84" t="s">
        <v>7</v>
      </c>
      <c r="C6" s="18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3"/>
      <c r="B7" s="174"/>
      <c r="C7" s="174"/>
      <c r="D7" s="174"/>
      <c r="E7" s="174"/>
      <c r="F7" s="174"/>
      <c r="G7" s="174"/>
      <c r="H7" s="17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76"/>
      <c r="B8" s="177"/>
      <c r="C8" s="177"/>
      <c r="D8" s="177"/>
      <c r="E8" s="177"/>
      <c r="F8" s="177"/>
      <c r="G8" s="177"/>
      <c r="H8" s="17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76"/>
      <c r="B9" s="177"/>
      <c r="C9" s="177"/>
      <c r="D9" s="177"/>
      <c r="E9" s="177"/>
      <c r="F9" s="177"/>
      <c r="G9" s="177"/>
      <c r="H9" s="17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76"/>
      <c r="B10" s="177"/>
      <c r="C10" s="177"/>
      <c r="D10" s="177"/>
      <c r="E10" s="177"/>
      <c r="F10" s="177"/>
      <c r="G10" s="177"/>
      <c r="H10" s="17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76"/>
      <c r="B11" s="177"/>
      <c r="C11" s="177"/>
      <c r="D11" s="177"/>
      <c r="E11" s="177"/>
      <c r="F11" s="177"/>
      <c r="G11" s="177"/>
      <c r="H11" s="17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76"/>
      <c r="B12" s="177"/>
      <c r="C12" s="177"/>
      <c r="D12" s="177"/>
      <c r="E12" s="177"/>
      <c r="F12" s="177"/>
      <c r="G12" s="177"/>
      <c r="H12" s="17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76"/>
      <c r="B13" s="177"/>
      <c r="C13" s="177"/>
      <c r="D13" s="177"/>
      <c r="E13" s="177"/>
      <c r="F13" s="177"/>
      <c r="G13" s="177"/>
      <c r="H13" s="17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76"/>
      <c r="B14" s="177"/>
      <c r="C14" s="177"/>
      <c r="D14" s="177"/>
      <c r="E14" s="177"/>
      <c r="F14" s="177"/>
      <c r="G14" s="177"/>
      <c r="H14" s="17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76"/>
      <c r="B15" s="177"/>
      <c r="C15" s="177"/>
      <c r="D15" s="177"/>
      <c r="E15" s="177"/>
      <c r="F15" s="177"/>
      <c r="G15" s="177"/>
      <c r="H15" s="17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76"/>
      <c r="B16" s="177"/>
      <c r="C16" s="177"/>
      <c r="D16" s="177"/>
      <c r="E16" s="177"/>
      <c r="F16" s="177"/>
      <c r="G16" s="177"/>
      <c r="H16" s="17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76"/>
      <c r="B17" s="177"/>
      <c r="C17" s="177"/>
      <c r="D17" s="177"/>
      <c r="E17" s="177"/>
      <c r="F17" s="177"/>
      <c r="G17" s="177"/>
      <c r="H17" s="17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76"/>
      <c r="B18" s="177"/>
      <c r="C18" s="177"/>
      <c r="D18" s="177"/>
      <c r="E18" s="177"/>
      <c r="F18" s="177"/>
      <c r="G18" s="177"/>
      <c r="H18" s="17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76"/>
      <c r="B19" s="177"/>
      <c r="C19" s="177"/>
      <c r="D19" s="177"/>
      <c r="E19" s="177"/>
      <c r="F19" s="177"/>
      <c r="G19" s="177"/>
      <c r="H19" s="17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76"/>
      <c r="B20" s="177"/>
      <c r="C20" s="177"/>
      <c r="D20" s="177"/>
      <c r="E20" s="177"/>
      <c r="F20" s="177"/>
      <c r="G20" s="177"/>
      <c r="H20" s="17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76"/>
      <c r="B21" s="177"/>
      <c r="C21" s="177"/>
      <c r="D21" s="177"/>
      <c r="E21" s="177"/>
      <c r="F21" s="177"/>
      <c r="G21" s="177"/>
      <c r="H21" s="17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76"/>
      <c r="B22" s="177"/>
      <c r="C22" s="177"/>
      <c r="D22" s="177"/>
      <c r="E22" s="177"/>
      <c r="F22" s="177"/>
      <c r="G22" s="177"/>
      <c r="H22" s="17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76"/>
      <c r="B23" s="177"/>
      <c r="C23" s="177"/>
      <c r="D23" s="177"/>
      <c r="E23" s="177"/>
      <c r="F23" s="177"/>
      <c r="G23" s="177"/>
      <c r="H23" s="17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76"/>
      <c r="B24" s="177"/>
      <c r="C24" s="177"/>
      <c r="D24" s="177"/>
      <c r="E24" s="177"/>
      <c r="F24" s="177"/>
      <c r="G24" s="177"/>
      <c r="H24" s="17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76"/>
      <c r="B25" s="177"/>
      <c r="C25" s="177"/>
      <c r="D25" s="177"/>
      <c r="E25" s="177"/>
      <c r="F25" s="177"/>
      <c r="G25" s="177"/>
      <c r="H25" s="17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76"/>
      <c r="B26" s="177"/>
      <c r="C26" s="177"/>
      <c r="D26" s="177"/>
      <c r="E26" s="177"/>
      <c r="F26" s="177"/>
      <c r="G26" s="177"/>
      <c r="H26" s="17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76"/>
      <c r="B27" s="177"/>
      <c r="C27" s="177"/>
      <c r="D27" s="177"/>
      <c r="E27" s="177"/>
      <c r="F27" s="177"/>
      <c r="G27" s="177"/>
      <c r="H27" s="17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76"/>
      <c r="B28" s="177"/>
      <c r="C28" s="177"/>
      <c r="D28" s="177"/>
      <c r="E28" s="177"/>
      <c r="F28" s="177"/>
      <c r="G28" s="177"/>
      <c r="H28" s="17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76"/>
      <c r="B29" s="177"/>
      <c r="C29" s="177"/>
      <c r="D29" s="177"/>
      <c r="E29" s="177"/>
      <c r="F29" s="177"/>
      <c r="G29" s="177"/>
      <c r="H29" s="17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76"/>
      <c r="B30" s="177"/>
      <c r="C30" s="177"/>
      <c r="D30" s="177"/>
      <c r="E30" s="177"/>
      <c r="F30" s="177"/>
      <c r="G30" s="177"/>
      <c r="H30" s="17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76"/>
      <c r="B31" s="177"/>
      <c r="C31" s="177"/>
      <c r="D31" s="177"/>
      <c r="E31" s="177"/>
      <c r="F31" s="177"/>
      <c r="G31" s="177"/>
      <c r="H31" s="17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76"/>
      <c r="B32" s="177"/>
      <c r="C32" s="177"/>
      <c r="D32" s="177"/>
      <c r="E32" s="177"/>
      <c r="F32" s="177"/>
      <c r="G32" s="177"/>
      <c r="H32" s="17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76"/>
      <c r="B33" s="177"/>
      <c r="C33" s="177"/>
      <c r="D33" s="177"/>
      <c r="E33" s="177"/>
      <c r="F33" s="177"/>
      <c r="G33" s="177"/>
      <c r="H33" s="17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76"/>
      <c r="B34" s="177"/>
      <c r="C34" s="177"/>
      <c r="D34" s="177"/>
      <c r="E34" s="177"/>
      <c r="F34" s="177"/>
      <c r="G34" s="177"/>
      <c r="H34" s="17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76"/>
      <c r="B35" s="177"/>
      <c r="C35" s="177"/>
      <c r="D35" s="177"/>
      <c r="E35" s="177"/>
      <c r="F35" s="177"/>
      <c r="G35" s="177"/>
      <c r="H35" s="17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76"/>
      <c r="B36" s="177"/>
      <c r="C36" s="177"/>
      <c r="D36" s="177"/>
      <c r="E36" s="177"/>
      <c r="F36" s="177"/>
      <c r="G36" s="177"/>
      <c r="H36" s="17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76"/>
      <c r="B37" s="177"/>
      <c r="C37" s="177"/>
      <c r="D37" s="177"/>
      <c r="E37" s="177"/>
      <c r="F37" s="177"/>
      <c r="G37" s="177"/>
      <c r="H37" s="17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9"/>
      <c r="B38" s="180"/>
      <c r="C38" s="180"/>
      <c r="D38" s="180"/>
      <c r="E38" s="180"/>
      <c r="F38" s="180"/>
      <c r="G38" s="180"/>
      <c r="H38" s="18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B65E-D6A9-43DA-8A3D-5DC3D32EC664}">
  <sheetPr>
    <pageSetUpPr fitToPage="1"/>
  </sheetPr>
  <dimension ref="A1:V857"/>
  <sheetViews>
    <sheetView view="pageBreakPreview" zoomScale="44" zoomScaleNormal="6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L7" sqref="L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64" t="s">
        <v>0</v>
      </c>
      <c r="B1" s="164"/>
      <c r="C1" s="27">
        <f>COMMENTS!C1</f>
        <v>118589</v>
      </c>
      <c r="E1" s="182"/>
      <c r="F1" s="162"/>
      <c r="G1" s="162"/>
      <c r="H1" s="16"/>
    </row>
    <row r="2" spans="1:22" ht="24.75" customHeight="1" thickBot="1" x14ac:dyDescent="0.55000000000000004">
      <c r="A2" s="164" t="s">
        <v>1</v>
      </c>
      <c r="B2" s="164"/>
      <c r="C2" s="1" t="str">
        <f>COMMENTS!C2</f>
        <v>VARSITY ZIP HOOD</v>
      </c>
      <c r="E2" s="183"/>
      <c r="F2" s="163"/>
      <c r="G2" s="163"/>
      <c r="H2" s="17"/>
    </row>
    <row r="3" spans="1:22" ht="22.75" customHeight="1" thickBot="1" x14ac:dyDescent="0.55000000000000004">
      <c r="A3" s="164" t="s">
        <v>2</v>
      </c>
      <c r="B3" s="164"/>
      <c r="C3" s="1" t="str">
        <f>COMMENTS!C4</f>
        <v>SU25</v>
      </c>
      <c r="G3" s="13"/>
      <c r="H3" s="17"/>
    </row>
    <row r="4" spans="1:22" ht="22.75" customHeight="1" thickBot="1" x14ac:dyDescent="0.55000000000000004">
      <c r="A4" s="167" t="s">
        <v>3</v>
      </c>
      <c r="B4" s="167"/>
      <c r="C4" s="15" t="s">
        <v>13</v>
      </c>
      <c r="E4" s="88" t="str">
        <f>COMMENTS!F4</f>
        <v>DATE: 1/7/2025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84" t="s">
        <v>7</v>
      </c>
      <c r="C6" s="18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3"/>
      <c r="B7" s="174"/>
      <c r="C7" s="174"/>
      <c r="D7" s="174"/>
      <c r="E7" s="174"/>
      <c r="F7" s="174"/>
      <c r="G7" s="174"/>
      <c r="H7" s="17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76"/>
      <c r="B8" s="177"/>
      <c r="C8" s="177"/>
      <c r="D8" s="177"/>
      <c r="E8" s="177"/>
      <c r="F8" s="177"/>
      <c r="G8" s="177"/>
      <c r="H8" s="17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76"/>
      <c r="B9" s="177"/>
      <c r="C9" s="177"/>
      <c r="D9" s="177"/>
      <c r="E9" s="177"/>
      <c r="F9" s="177"/>
      <c r="G9" s="177"/>
      <c r="H9" s="17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76"/>
      <c r="B10" s="177"/>
      <c r="C10" s="177"/>
      <c r="D10" s="177"/>
      <c r="E10" s="177"/>
      <c r="F10" s="177"/>
      <c r="G10" s="177"/>
      <c r="H10" s="17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76"/>
      <c r="B11" s="177"/>
      <c r="C11" s="177"/>
      <c r="D11" s="177"/>
      <c r="E11" s="177"/>
      <c r="F11" s="177"/>
      <c r="G11" s="177"/>
      <c r="H11" s="17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76"/>
      <c r="B12" s="177"/>
      <c r="C12" s="177"/>
      <c r="D12" s="177"/>
      <c r="E12" s="177"/>
      <c r="F12" s="177"/>
      <c r="G12" s="177"/>
      <c r="H12" s="17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76"/>
      <c r="B13" s="177"/>
      <c r="C13" s="177"/>
      <c r="D13" s="177"/>
      <c r="E13" s="177"/>
      <c r="F13" s="177"/>
      <c r="G13" s="177"/>
      <c r="H13" s="17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76"/>
      <c r="B14" s="177"/>
      <c r="C14" s="177"/>
      <c r="D14" s="177"/>
      <c r="E14" s="177"/>
      <c r="F14" s="177"/>
      <c r="G14" s="177"/>
      <c r="H14" s="17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76"/>
      <c r="B15" s="177"/>
      <c r="C15" s="177"/>
      <c r="D15" s="177"/>
      <c r="E15" s="177"/>
      <c r="F15" s="177"/>
      <c r="G15" s="177"/>
      <c r="H15" s="17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76"/>
      <c r="B16" s="177"/>
      <c r="C16" s="177"/>
      <c r="D16" s="177"/>
      <c r="E16" s="177"/>
      <c r="F16" s="177"/>
      <c r="G16" s="177"/>
      <c r="H16" s="17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76"/>
      <c r="B17" s="177"/>
      <c r="C17" s="177"/>
      <c r="D17" s="177"/>
      <c r="E17" s="177"/>
      <c r="F17" s="177"/>
      <c r="G17" s="177"/>
      <c r="H17" s="17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76"/>
      <c r="B18" s="177"/>
      <c r="C18" s="177"/>
      <c r="D18" s="177"/>
      <c r="E18" s="177"/>
      <c r="F18" s="177"/>
      <c r="G18" s="177"/>
      <c r="H18" s="17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76"/>
      <c r="B19" s="177"/>
      <c r="C19" s="177"/>
      <c r="D19" s="177"/>
      <c r="E19" s="177"/>
      <c r="F19" s="177"/>
      <c r="G19" s="177"/>
      <c r="H19" s="17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76"/>
      <c r="B20" s="177"/>
      <c r="C20" s="177"/>
      <c r="D20" s="177"/>
      <c r="E20" s="177"/>
      <c r="F20" s="177"/>
      <c r="G20" s="177"/>
      <c r="H20" s="17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76"/>
      <c r="B21" s="177"/>
      <c r="C21" s="177"/>
      <c r="D21" s="177"/>
      <c r="E21" s="177"/>
      <c r="F21" s="177"/>
      <c r="G21" s="177"/>
      <c r="H21" s="17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76"/>
      <c r="B22" s="177"/>
      <c r="C22" s="177"/>
      <c r="D22" s="177"/>
      <c r="E22" s="177"/>
      <c r="F22" s="177"/>
      <c r="G22" s="177"/>
      <c r="H22" s="17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76"/>
      <c r="B23" s="177"/>
      <c r="C23" s="177"/>
      <c r="D23" s="177"/>
      <c r="E23" s="177"/>
      <c r="F23" s="177"/>
      <c r="G23" s="177"/>
      <c r="H23" s="17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76"/>
      <c r="B24" s="177"/>
      <c r="C24" s="177"/>
      <c r="D24" s="177"/>
      <c r="E24" s="177"/>
      <c r="F24" s="177"/>
      <c r="G24" s="177"/>
      <c r="H24" s="17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76"/>
      <c r="B25" s="177"/>
      <c r="C25" s="177"/>
      <c r="D25" s="177"/>
      <c r="E25" s="177"/>
      <c r="F25" s="177"/>
      <c r="G25" s="177"/>
      <c r="H25" s="17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76"/>
      <c r="B26" s="177"/>
      <c r="C26" s="177"/>
      <c r="D26" s="177"/>
      <c r="E26" s="177"/>
      <c r="F26" s="177"/>
      <c r="G26" s="177"/>
      <c r="H26" s="17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76"/>
      <c r="B27" s="177"/>
      <c r="C27" s="177"/>
      <c r="D27" s="177"/>
      <c r="E27" s="177"/>
      <c r="F27" s="177"/>
      <c r="G27" s="177"/>
      <c r="H27" s="17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76"/>
      <c r="B28" s="177"/>
      <c r="C28" s="177"/>
      <c r="D28" s="177"/>
      <c r="E28" s="177"/>
      <c r="F28" s="177"/>
      <c r="G28" s="177"/>
      <c r="H28" s="17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76"/>
      <c r="B29" s="177"/>
      <c r="C29" s="177"/>
      <c r="D29" s="177"/>
      <c r="E29" s="177"/>
      <c r="F29" s="177"/>
      <c r="G29" s="177"/>
      <c r="H29" s="17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76"/>
      <c r="B30" s="177"/>
      <c r="C30" s="177"/>
      <c r="D30" s="177"/>
      <c r="E30" s="177"/>
      <c r="F30" s="177"/>
      <c r="G30" s="177"/>
      <c r="H30" s="17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76"/>
      <c r="B31" s="177"/>
      <c r="C31" s="177"/>
      <c r="D31" s="177"/>
      <c r="E31" s="177"/>
      <c r="F31" s="177"/>
      <c r="G31" s="177"/>
      <c r="H31" s="17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76"/>
      <c r="B32" s="177"/>
      <c r="C32" s="177"/>
      <c r="D32" s="177"/>
      <c r="E32" s="177"/>
      <c r="F32" s="177"/>
      <c r="G32" s="177"/>
      <c r="H32" s="17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76"/>
      <c r="B33" s="177"/>
      <c r="C33" s="177"/>
      <c r="D33" s="177"/>
      <c r="E33" s="177"/>
      <c r="F33" s="177"/>
      <c r="G33" s="177"/>
      <c r="H33" s="17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76"/>
      <c r="B34" s="177"/>
      <c r="C34" s="177"/>
      <c r="D34" s="177"/>
      <c r="E34" s="177"/>
      <c r="F34" s="177"/>
      <c r="G34" s="177"/>
      <c r="H34" s="17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76"/>
      <c r="B35" s="177"/>
      <c r="C35" s="177"/>
      <c r="D35" s="177"/>
      <c r="E35" s="177"/>
      <c r="F35" s="177"/>
      <c r="G35" s="177"/>
      <c r="H35" s="17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76"/>
      <c r="B36" s="177"/>
      <c r="C36" s="177"/>
      <c r="D36" s="177"/>
      <c r="E36" s="177"/>
      <c r="F36" s="177"/>
      <c r="G36" s="177"/>
      <c r="H36" s="17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76"/>
      <c r="B37" s="177"/>
      <c r="C37" s="177"/>
      <c r="D37" s="177"/>
      <c r="E37" s="177"/>
      <c r="F37" s="177"/>
      <c r="G37" s="177"/>
      <c r="H37" s="17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9"/>
      <c r="B38" s="180"/>
      <c r="C38" s="180"/>
      <c r="D38" s="180"/>
      <c r="E38" s="180"/>
      <c r="F38" s="180"/>
      <c r="G38" s="180"/>
      <c r="H38" s="18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S849"/>
  <sheetViews>
    <sheetView tabSelected="1" view="pageBreakPreview" zoomScale="50" zoomScaleNormal="56" zoomScaleSheetLayoutView="50" workbookViewId="0">
      <pane xSplit="10" ySplit="5" topLeftCell="K12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33" sqref="F33:K33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9" width="22.36328125" customWidth="1"/>
  </cols>
  <sheetData>
    <row r="1" spans="1:19" ht="24.75" customHeight="1" thickBot="1" x14ac:dyDescent="1.05">
      <c r="A1" s="164" t="s">
        <v>9</v>
      </c>
      <c r="B1" s="164"/>
      <c r="C1" s="86">
        <f>COMMENTS!C1</f>
        <v>118589</v>
      </c>
      <c r="D1" s="133"/>
      <c r="E1" s="31"/>
      <c r="F1" s="32"/>
      <c r="G1" s="32"/>
      <c r="H1" s="14"/>
      <c r="I1" s="14"/>
      <c r="J1" s="14"/>
    </row>
    <row r="2" spans="1:19" ht="24.75" customHeight="1" thickBot="1" x14ac:dyDescent="1.05">
      <c r="A2" s="164" t="s">
        <v>10</v>
      </c>
      <c r="B2" s="164"/>
      <c r="C2" s="27" t="str">
        <f>COMMENTS!C2</f>
        <v>VARSITY ZIP HOOD</v>
      </c>
      <c r="D2" s="88"/>
      <c r="F2" s="7"/>
      <c r="G2" s="7"/>
      <c r="H2" s="14"/>
      <c r="I2" s="14"/>
      <c r="J2" s="14"/>
    </row>
    <row r="3" spans="1:19" ht="22.75" customHeight="1" thickBot="1" x14ac:dyDescent="0.55000000000000004">
      <c r="A3" s="168" t="s">
        <v>29</v>
      </c>
      <c r="B3" s="169"/>
      <c r="C3" s="27" t="str">
        <f>COMMENTS!C3</f>
        <v>UNAVAILABLE</v>
      </c>
      <c r="D3" s="88"/>
      <c r="F3" s="33"/>
      <c r="G3" s="33"/>
      <c r="H3" s="34"/>
    </row>
    <row r="4" spans="1:19" ht="22.75" customHeight="1" thickBot="1" x14ac:dyDescent="0.55000000000000004">
      <c r="A4" s="164" t="s">
        <v>36</v>
      </c>
      <c r="B4" s="164"/>
      <c r="C4" s="27" t="str">
        <f>COMMENTS!C4</f>
        <v>SU25</v>
      </c>
      <c r="D4" s="88"/>
      <c r="F4" s="88"/>
      <c r="G4" s="88" t="str">
        <f>COMMENTS!F4</f>
        <v>DATE: 1/7/2025</v>
      </c>
      <c r="H4" s="34"/>
    </row>
    <row r="5" spans="1:19" ht="22.75" customHeight="1" thickBot="1" x14ac:dyDescent="0.55000000000000004">
      <c r="A5" s="167" t="s">
        <v>11</v>
      </c>
      <c r="B5" s="167"/>
      <c r="C5" s="27" t="str">
        <f>COMMENTS!C5</f>
        <v>M</v>
      </c>
      <c r="D5" s="88"/>
      <c r="F5" s="33"/>
      <c r="G5" s="33"/>
    </row>
    <row r="6" spans="1:19" ht="22.75" customHeight="1" thickBot="1" x14ac:dyDescent="0.55000000000000004">
      <c r="A6" s="168" t="s">
        <v>8</v>
      </c>
      <c r="B6" s="169"/>
      <c r="C6" s="103">
        <f>COMMENTS!C6</f>
        <v>0</v>
      </c>
      <c r="D6" s="134"/>
      <c r="J6" s="36"/>
    </row>
    <row r="7" spans="1:19" ht="39.75" customHeight="1" thickBot="1" x14ac:dyDescent="0.4">
      <c r="A7" s="37"/>
      <c r="B7" s="184" t="s">
        <v>4</v>
      </c>
      <c r="C7" s="192"/>
      <c r="D7" s="135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</row>
    <row r="8" spans="1:19" ht="36" customHeight="1" thickBot="1" x14ac:dyDescent="0.4">
      <c r="A8" s="64"/>
      <c r="B8" s="193" t="s">
        <v>6</v>
      </c>
      <c r="C8" s="194"/>
      <c r="D8" s="137"/>
      <c r="E8" s="65"/>
      <c r="F8" s="66" t="s">
        <v>73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</row>
    <row r="9" spans="1:19" ht="48" customHeight="1" x14ac:dyDescent="0.35">
      <c r="A9" s="72">
        <v>1</v>
      </c>
      <c r="B9" s="195" t="s">
        <v>24</v>
      </c>
      <c r="C9" s="196"/>
      <c r="D9" s="138" t="s">
        <v>88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</row>
    <row r="10" spans="1:19" ht="25" customHeight="1" x14ac:dyDescent="0.35">
      <c r="A10" s="77">
        <v>2</v>
      </c>
      <c r="B10" s="187" t="s">
        <v>41</v>
      </c>
      <c r="C10" s="187"/>
      <c r="D10" s="138" t="s">
        <v>89</v>
      </c>
      <c r="E10" s="60">
        <v>0.75</v>
      </c>
      <c r="F10" s="79">
        <f t="shared" ref="F10:G13" si="0">G10-1</f>
        <v>24</v>
      </c>
      <c r="G10" s="79">
        <f t="shared" si="0"/>
        <v>25</v>
      </c>
      <c r="H10" s="80">
        <v>26</v>
      </c>
      <c r="I10" s="81">
        <f>H10+1</f>
        <v>27</v>
      </c>
      <c r="J10" s="81">
        <f>H10+2</f>
        <v>28</v>
      </c>
      <c r="K10" s="82">
        <f>I10+2</f>
        <v>29</v>
      </c>
      <c r="M10" s="5"/>
      <c r="N10" s="5"/>
      <c r="O10" s="5"/>
      <c r="P10" s="5"/>
      <c r="Q10" s="5"/>
      <c r="R10" s="5"/>
      <c r="S10" s="5"/>
    </row>
    <row r="11" spans="1:19" ht="25" customHeight="1" x14ac:dyDescent="0.35">
      <c r="A11" s="77">
        <v>3</v>
      </c>
      <c r="B11" s="187" t="s">
        <v>32</v>
      </c>
      <c r="C11" s="187"/>
      <c r="D11" s="138" t="s">
        <v>90</v>
      </c>
      <c r="E11" s="60">
        <v>0.75</v>
      </c>
      <c r="F11" s="79">
        <f t="shared" si="0"/>
        <v>25</v>
      </c>
      <c r="G11" s="79">
        <f t="shared" si="0"/>
        <v>26</v>
      </c>
      <c r="H11" s="80">
        <v>27</v>
      </c>
      <c r="I11" s="81">
        <f>H11+1</f>
        <v>28</v>
      </c>
      <c r="J11" s="81">
        <f t="shared" ref="J11" si="1">H11+2</f>
        <v>29</v>
      </c>
      <c r="K11" s="82">
        <f t="shared" ref="K11" si="2">I11+2</f>
        <v>30</v>
      </c>
      <c r="M11" s="5"/>
      <c r="N11" s="5"/>
      <c r="O11" s="5"/>
      <c r="P11" s="5"/>
      <c r="Q11" s="5"/>
      <c r="R11" s="5"/>
      <c r="S11" s="5"/>
    </row>
    <row r="12" spans="1:19" ht="25" customHeight="1" x14ac:dyDescent="0.35">
      <c r="A12" s="77">
        <v>4</v>
      </c>
      <c r="B12" s="186" t="s">
        <v>64</v>
      </c>
      <c r="C12" s="187"/>
      <c r="D12" s="138" t="s">
        <v>91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</row>
    <row r="13" spans="1:19" ht="25" customHeight="1" x14ac:dyDescent="0.35">
      <c r="A13" s="72">
        <v>5</v>
      </c>
      <c r="B13" s="195" t="s">
        <v>28</v>
      </c>
      <c r="C13" s="196"/>
      <c r="D13" s="138" t="s">
        <v>92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</row>
    <row r="14" spans="1:19" ht="25" customHeight="1" x14ac:dyDescent="0.35">
      <c r="A14" s="77">
        <v>6</v>
      </c>
      <c r="B14" s="83" t="s">
        <v>39</v>
      </c>
      <c r="C14" s="84"/>
      <c r="D14" s="138" t="s">
        <v>93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</row>
    <row r="15" spans="1:19" ht="25" customHeight="1" x14ac:dyDescent="0.35">
      <c r="A15" s="77">
        <v>7</v>
      </c>
      <c r="B15" s="186" t="s">
        <v>33</v>
      </c>
      <c r="C15" s="187"/>
      <c r="D15" s="138" t="s">
        <v>94</v>
      </c>
      <c r="E15" s="60">
        <v>0.375</v>
      </c>
      <c r="F15" s="79">
        <f>G15-0.5</f>
        <v>10.75</v>
      </c>
      <c r="G15" s="79">
        <f>H15-0.5</f>
        <v>11.25</v>
      </c>
      <c r="H15" s="80">
        <v>11.75</v>
      </c>
      <c r="I15" s="81">
        <f>H15+0.5</f>
        <v>12.25</v>
      </c>
      <c r="J15" s="81">
        <f>H15+1</f>
        <v>12.75</v>
      </c>
      <c r="K15" s="82">
        <f>I15+1</f>
        <v>13.25</v>
      </c>
      <c r="M15" s="5"/>
      <c r="N15" s="5"/>
      <c r="O15" s="5"/>
      <c r="P15" s="5"/>
      <c r="Q15" s="5"/>
      <c r="R15" s="5"/>
      <c r="S15" s="5"/>
    </row>
    <row r="16" spans="1:19" ht="25" customHeight="1" x14ac:dyDescent="0.35">
      <c r="A16" s="77">
        <v>8</v>
      </c>
      <c r="B16" s="186" t="s">
        <v>27</v>
      </c>
      <c r="C16" s="187"/>
      <c r="D16" s="138" t="s">
        <v>95</v>
      </c>
      <c r="E16" s="60">
        <v>0.75</v>
      </c>
      <c r="F16" s="199">
        <f>G16-1</f>
        <v>18.75</v>
      </c>
      <c r="G16" s="199">
        <f>H16-1</f>
        <v>19.75</v>
      </c>
      <c r="H16" s="200">
        <v>20.75</v>
      </c>
      <c r="I16" s="201">
        <f>H16+1</f>
        <v>21.75</v>
      </c>
      <c r="J16" s="201">
        <f>H16+2</f>
        <v>22.75</v>
      </c>
      <c r="K16" s="202">
        <f>I16+2</f>
        <v>23.75</v>
      </c>
      <c r="M16" s="5"/>
      <c r="N16" s="5"/>
      <c r="O16" s="5"/>
      <c r="P16" s="5"/>
      <c r="Q16" s="5"/>
      <c r="R16" s="5"/>
      <c r="S16" s="5"/>
    </row>
    <row r="17" spans="1:19" ht="25" customHeight="1" x14ac:dyDescent="0.35">
      <c r="A17" s="77">
        <v>9</v>
      </c>
      <c r="B17" s="186" t="s">
        <v>37</v>
      </c>
      <c r="C17" s="187"/>
      <c r="D17" s="138" t="s">
        <v>96</v>
      </c>
      <c r="E17" s="60">
        <v>0.25</v>
      </c>
      <c r="F17" s="79">
        <f>G17-1/4</f>
        <v>3</v>
      </c>
      <c r="G17" s="79">
        <f>H17-1/4</f>
        <v>3.25</v>
      </c>
      <c r="H17" s="80">
        <v>3.5</v>
      </c>
      <c r="I17" s="81">
        <f>H17+1/4</f>
        <v>3.75</v>
      </c>
      <c r="J17" s="81">
        <f>H17+0.5</f>
        <v>4</v>
      </c>
      <c r="K17" s="82">
        <f>I17+0.5</f>
        <v>4.25</v>
      </c>
      <c r="M17" s="5"/>
      <c r="N17" s="5"/>
      <c r="O17" s="5"/>
      <c r="P17" s="5"/>
      <c r="Q17" s="5"/>
      <c r="R17" s="5"/>
      <c r="S17" s="5"/>
    </row>
    <row r="18" spans="1:19" ht="25" customHeight="1" x14ac:dyDescent="0.35">
      <c r="A18" s="77">
        <v>10</v>
      </c>
      <c r="B18" s="186" t="s">
        <v>42</v>
      </c>
      <c r="C18" s="187"/>
      <c r="D18" s="138" t="s">
        <v>97</v>
      </c>
      <c r="E18" s="60">
        <v>0.125</v>
      </c>
      <c r="F18" s="79">
        <f>G18-0</f>
        <v>1.5</v>
      </c>
      <c r="G18" s="79">
        <f>H18-0</f>
        <v>1.5</v>
      </c>
      <c r="H18" s="80">
        <v>1.5</v>
      </c>
      <c r="I18" s="81">
        <f>H18+0</f>
        <v>1.5</v>
      </c>
      <c r="J18" s="81">
        <f>H18+0</f>
        <v>1.5</v>
      </c>
      <c r="K18" s="82">
        <f>I18+0</f>
        <v>1.5</v>
      </c>
      <c r="M18" s="5"/>
      <c r="N18" s="5"/>
      <c r="O18" s="5"/>
      <c r="P18" s="5"/>
      <c r="Q18" s="5"/>
      <c r="R18" s="5"/>
      <c r="S18" s="5"/>
    </row>
    <row r="19" spans="1:19" ht="25" customHeight="1" x14ac:dyDescent="0.35">
      <c r="A19" s="72">
        <v>11</v>
      </c>
      <c r="B19" s="197" t="s">
        <v>56</v>
      </c>
      <c r="C19" s="198"/>
      <c r="D19" s="139" t="s">
        <v>98</v>
      </c>
      <c r="E19" s="60">
        <v>0.125</v>
      </c>
      <c r="F19" s="73">
        <f>G19-0</f>
        <v>1.5</v>
      </c>
      <c r="G19" s="73">
        <f>H19-0</f>
        <v>1.5</v>
      </c>
      <c r="H19" s="74">
        <v>1.5</v>
      </c>
      <c r="I19" s="75">
        <f>H19+0</f>
        <v>1.5</v>
      </c>
      <c r="J19" s="75">
        <f>H19+0</f>
        <v>1.5</v>
      </c>
      <c r="K19" s="76">
        <f>I19+0</f>
        <v>1.5</v>
      </c>
      <c r="M19" s="6"/>
      <c r="N19" s="6"/>
      <c r="O19" s="6"/>
      <c r="P19" s="6"/>
      <c r="Q19" s="6"/>
      <c r="R19" s="6"/>
      <c r="S19" s="6"/>
    </row>
    <row r="20" spans="1:19" ht="25" customHeight="1" x14ac:dyDescent="0.35">
      <c r="A20" s="77">
        <v>12</v>
      </c>
      <c r="B20" s="85" t="s">
        <v>50</v>
      </c>
      <c r="C20" s="136"/>
      <c r="D20" s="140" t="s">
        <v>99</v>
      </c>
      <c r="E20" s="60">
        <v>0.25</v>
      </c>
      <c r="F20" s="79">
        <f>G20-1/4</f>
        <v>15.25</v>
      </c>
      <c r="G20" s="79">
        <f>H20-1/4</f>
        <v>15.5</v>
      </c>
      <c r="H20" s="80">
        <v>15.75</v>
      </c>
      <c r="I20" s="81">
        <f>H20+1/4</f>
        <v>16</v>
      </c>
      <c r="J20" s="81">
        <f>H20+1/2</f>
        <v>16.25</v>
      </c>
      <c r="K20" s="82">
        <f>I20+0.5</f>
        <v>16.5</v>
      </c>
      <c r="M20" s="5"/>
      <c r="N20" s="5"/>
      <c r="O20" s="5"/>
      <c r="P20" s="5"/>
      <c r="Q20" s="5"/>
      <c r="R20" s="5"/>
      <c r="S20" s="5"/>
    </row>
    <row r="21" spans="1:19" ht="25" customHeight="1" x14ac:dyDescent="0.5">
      <c r="A21" s="77">
        <v>13</v>
      </c>
      <c r="B21" s="158" t="s">
        <v>51</v>
      </c>
      <c r="C21" s="188"/>
      <c r="D21" s="141" t="s">
        <v>100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</row>
    <row r="22" spans="1:19" ht="25" customHeight="1" x14ac:dyDescent="0.35">
      <c r="A22" s="77">
        <v>14</v>
      </c>
      <c r="B22" s="85" t="s">
        <v>52</v>
      </c>
      <c r="C22" s="136"/>
      <c r="D22" s="140" t="s">
        <v>101</v>
      </c>
      <c r="E22" s="60">
        <v>0.375</v>
      </c>
      <c r="F22" s="79">
        <f>G22-0.5</f>
        <v>10</v>
      </c>
      <c r="G22" s="79">
        <f>H22-0</f>
        <v>10.5</v>
      </c>
      <c r="H22" s="80">
        <v>10.5</v>
      </c>
      <c r="I22" s="81">
        <f>H22+0.5</f>
        <v>11</v>
      </c>
      <c r="J22" s="81">
        <f>H22+0.5</f>
        <v>11</v>
      </c>
      <c r="K22" s="82">
        <f>I22+1</f>
        <v>12</v>
      </c>
      <c r="M22" s="5"/>
      <c r="N22" s="5"/>
      <c r="O22" s="5"/>
      <c r="P22" s="5"/>
      <c r="Q22" s="5"/>
      <c r="R22" s="5"/>
      <c r="S22" s="5"/>
    </row>
    <row r="23" spans="1:19" ht="25" customHeight="1" x14ac:dyDescent="0.5">
      <c r="A23" s="77">
        <v>15</v>
      </c>
      <c r="B23" s="188" t="s">
        <v>53</v>
      </c>
      <c r="C23" s="189"/>
      <c r="D23" s="141" t="s">
        <v>102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</row>
    <row r="24" spans="1:19" ht="25" customHeight="1" x14ac:dyDescent="0.35">
      <c r="A24" s="77">
        <v>16</v>
      </c>
      <c r="B24" s="186" t="s">
        <v>54</v>
      </c>
      <c r="C24" s="187"/>
      <c r="D24" s="138" t="s">
        <v>103</v>
      </c>
      <c r="E24" s="60">
        <v>0.25</v>
      </c>
      <c r="F24" s="79">
        <f>G24-0.5</f>
        <v>9</v>
      </c>
      <c r="G24" s="79">
        <f>H24-0</f>
        <v>9.5</v>
      </c>
      <c r="H24" s="80">
        <v>9.5</v>
      </c>
      <c r="I24" s="81">
        <f>H24+0.5</f>
        <v>10</v>
      </c>
      <c r="J24" s="81">
        <f>H24+0.5</f>
        <v>10</v>
      </c>
      <c r="K24" s="82">
        <f>I24+0.5</f>
        <v>10.5</v>
      </c>
      <c r="M24" s="6"/>
      <c r="N24" s="6"/>
      <c r="O24" s="6"/>
      <c r="P24" s="6"/>
      <c r="Q24" s="6"/>
      <c r="R24" s="6"/>
      <c r="S24" s="6"/>
    </row>
    <row r="25" spans="1:19" ht="25" customHeight="1" x14ac:dyDescent="0.35">
      <c r="A25" s="77">
        <v>17</v>
      </c>
      <c r="B25" s="186" t="s">
        <v>55</v>
      </c>
      <c r="C25" s="187"/>
      <c r="D25" s="138" t="s">
        <v>104</v>
      </c>
      <c r="E25" s="60">
        <v>0.25</v>
      </c>
      <c r="F25" s="79">
        <f>G25-0.25</f>
        <v>6</v>
      </c>
      <c r="G25" s="79">
        <f>H25</f>
        <v>6.25</v>
      </c>
      <c r="H25" s="80">
        <v>6.25</v>
      </c>
      <c r="I25" s="81">
        <f>H25+0.25</f>
        <v>6.5</v>
      </c>
      <c r="J25" s="81">
        <f>H25+0.25</f>
        <v>6.5</v>
      </c>
      <c r="K25" s="82">
        <f>I25+0.5</f>
        <v>7</v>
      </c>
      <c r="M25" s="5"/>
      <c r="N25" s="5"/>
      <c r="O25" s="5"/>
      <c r="P25" s="5"/>
      <c r="Q25" s="5"/>
      <c r="R25" s="5"/>
      <c r="S25" s="5"/>
    </row>
    <row r="26" spans="1:19" ht="43" customHeight="1" x14ac:dyDescent="0.35">
      <c r="A26" s="77">
        <v>18</v>
      </c>
      <c r="B26" s="186" t="s">
        <v>25</v>
      </c>
      <c r="C26" s="187"/>
      <c r="D26" s="138" t="s">
        <v>105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</row>
    <row r="27" spans="1:19" ht="43" customHeight="1" x14ac:dyDescent="0.35">
      <c r="A27" s="77">
        <v>19</v>
      </c>
      <c r="B27" s="186" t="s">
        <v>26</v>
      </c>
      <c r="C27" s="187"/>
      <c r="D27" s="138" t="s">
        <v>106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</row>
    <row r="28" spans="1:19" ht="31.5" customHeight="1" x14ac:dyDescent="0.35">
      <c r="A28" s="77">
        <v>20</v>
      </c>
      <c r="B28" s="186" t="s">
        <v>66</v>
      </c>
      <c r="C28" s="187"/>
      <c r="D28" s="138" t="s">
        <v>107</v>
      </c>
      <c r="E28" s="60">
        <v>0.25</v>
      </c>
      <c r="F28" s="79">
        <f>G28-3/8</f>
        <v>9</v>
      </c>
      <c r="G28" s="79">
        <f>H28-3/8</f>
        <v>9.375</v>
      </c>
      <c r="H28" s="80">
        <v>9.75</v>
      </c>
      <c r="I28" s="81">
        <f>H28+0.375</f>
        <v>10.125</v>
      </c>
      <c r="J28" s="81">
        <f>H28+0.75</f>
        <v>10.5</v>
      </c>
      <c r="K28" s="82">
        <f>I28+3/4</f>
        <v>10.875</v>
      </c>
      <c r="M28" s="5"/>
      <c r="N28" s="5"/>
      <c r="O28" s="5"/>
      <c r="P28" s="5"/>
      <c r="Q28" s="5"/>
      <c r="R28" s="5"/>
      <c r="S28" s="5"/>
    </row>
    <row r="29" spans="1:19" ht="31.5" customHeight="1" x14ac:dyDescent="0.35">
      <c r="A29" s="77">
        <v>21</v>
      </c>
      <c r="B29" s="186" t="s">
        <v>68</v>
      </c>
      <c r="C29" s="187"/>
      <c r="D29" s="138" t="s">
        <v>108</v>
      </c>
      <c r="E29" s="60">
        <v>0.25</v>
      </c>
      <c r="F29" s="79">
        <f>G29-0.375</f>
        <v>6.25</v>
      </c>
      <c r="G29" s="79">
        <f>H29-0.375</f>
        <v>6.625</v>
      </c>
      <c r="H29" s="80">
        <v>7</v>
      </c>
      <c r="I29" s="81">
        <f>H29+0.375</f>
        <v>7.375</v>
      </c>
      <c r="J29" s="81">
        <f>H29+0.75</f>
        <v>7.75</v>
      </c>
      <c r="K29" s="82">
        <f>I29+0.75</f>
        <v>8.125</v>
      </c>
      <c r="M29" s="5"/>
      <c r="N29" s="5"/>
      <c r="O29" s="5"/>
      <c r="P29" s="5"/>
      <c r="Q29" s="5"/>
      <c r="R29" s="5"/>
      <c r="S29" s="5"/>
    </row>
    <row r="30" spans="1:19" ht="25" customHeight="1" x14ac:dyDescent="0.35">
      <c r="A30" s="77">
        <v>22</v>
      </c>
      <c r="B30" s="186" t="s">
        <v>61</v>
      </c>
      <c r="C30" s="187"/>
      <c r="D30" s="138" t="s">
        <v>109</v>
      </c>
      <c r="E30" s="60">
        <v>0.25</v>
      </c>
      <c r="F30" s="79">
        <f>G30-1/4</f>
        <v>4.5</v>
      </c>
      <c r="G30" s="79">
        <f>H30-1/4</f>
        <v>4.75</v>
      </c>
      <c r="H30" s="80">
        <v>5</v>
      </c>
      <c r="I30" s="81">
        <f>H30+1/4</f>
        <v>5.25</v>
      </c>
      <c r="J30" s="81">
        <f>H30+0.5</f>
        <v>5.5</v>
      </c>
      <c r="K30" s="82">
        <f>I30+0.5</f>
        <v>5.75</v>
      </c>
      <c r="M30" s="5"/>
      <c r="N30" s="5"/>
      <c r="O30" s="5"/>
      <c r="P30" s="5"/>
      <c r="Q30" s="5"/>
      <c r="R30" s="5"/>
      <c r="S30" s="5"/>
    </row>
    <row r="31" spans="1:19" ht="25" customHeight="1" x14ac:dyDescent="0.35">
      <c r="A31" s="77">
        <v>23</v>
      </c>
      <c r="B31" s="186" t="s">
        <v>65</v>
      </c>
      <c r="C31" s="187"/>
      <c r="D31" s="138" t="s">
        <v>110</v>
      </c>
      <c r="E31" s="60">
        <v>0.75</v>
      </c>
      <c r="F31" s="79">
        <f>G31-1</f>
        <v>22</v>
      </c>
      <c r="G31" s="79">
        <f>H31-1</f>
        <v>23</v>
      </c>
      <c r="H31" s="80">
        <v>24</v>
      </c>
      <c r="I31" s="81">
        <f>H31+1</f>
        <v>25</v>
      </c>
      <c r="J31" s="81">
        <f t="shared" ref="J31" si="5">H31+2</f>
        <v>26</v>
      </c>
      <c r="K31" s="82">
        <f t="shared" ref="K31" si="6">I31+2</f>
        <v>27</v>
      </c>
      <c r="M31" s="5"/>
      <c r="N31" s="5"/>
      <c r="O31" s="5"/>
      <c r="P31" s="5"/>
      <c r="Q31" s="5"/>
      <c r="R31" s="5"/>
      <c r="S31" s="5"/>
    </row>
    <row r="32" spans="1:19" ht="25" customHeight="1" x14ac:dyDescent="0.35">
      <c r="A32" s="77">
        <v>24</v>
      </c>
      <c r="B32" s="186" t="s">
        <v>67</v>
      </c>
      <c r="C32" s="187"/>
      <c r="D32" s="138" t="s">
        <v>111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</row>
    <row r="33" spans="1:19" ht="25" customHeight="1" x14ac:dyDescent="0.35">
      <c r="A33" s="77">
        <v>25</v>
      </c>
      <c r="B33" s="186" t="s">
        <v>69</v>
      </c>
      <c r="C33" s="187"/>
      <c r="D33" s="138" t="s">
        <v>112</v>
      </c>
      <c r="E33" s="78">
        <v>0.25</v>
      </c>
      <c r="F33" s="199">
        <f>G33-0.875</f>
        <v>19</v>
      </c>
      <c r="G33" s="199">
        <f>H33-0.875</f>
        <v>19.875</v>
      </c>
      <c r="H33" s="200">
        <v>20.75</v>
      </c>
      <c r="I33" s="201">
        <f>H33+0.875</f>
        <v>21.625</v>
      </c>
      <c r="J33" s="201">
        <f>H33+1.75</f>
        <v>22.5</v>
      </c>
      <c r="K33" s="202">
        <f>I33+1.75</f>
        <v>23.375</v>
      </c>
      <c r="M33" s="5"/>
      <c r="N33" s="5"/>
      <c r="O33" s="5"/>
      <c r="P33" s="5"/>
      <c r="Q33" s="5"/>
      <c r="R33" s="5"/>
      <c r="S33" s="5"/>
    </row>
    <row r="34" spans="1:19" ht="28" hidden="1" customHeight="1" x14ac:dyDescent="0.35">
      <c r="A34" s="89">
        <v>26</v>
      </c>
      <c r="B34" s="190" t="s">
        <v>70</v>
      </c>
      <c r="C34" s="191"/>
      <c r="D34" s="125"/>
      <c r="E34" s="90">
        <v>0.125</v>
      </c>
      <c r="F34" s="91">
        <f>G34-0.25</f>
        <v>-0.5</v>
      </c>
      <c r="G34" s="91">
        <f>H34-0.25</f>
        <v>-0.25</v>
      </c>
      <c r="H34" s="92"/>
      <c r="I34" s="93">
        <f>H34+0.25</f>
        <v>0.25</v>
      </c>
      <c r="J34" s="93">
        <f>H34+0.5</f>
        <v>0.5</v>
      </c>
      <c r="K34" s="94">
        <f>I34+0.5</f>
        <v>0.75</v>
      </c>
      <c r="M34" s="6"/>
      <c r="N34" s="6"/>
      <c r="O34" s="6"/>
      <c r="P34" s="6"/>
      <c r="Q34" s="6"/>
      <c r="R34" s="6"/>
      <c r="S34" s="6"/>
    </row>
    <row r="35" spans="1:19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3"/>
      <c r="K35" s="5"/>
      <c r="L35" s="5"/>
      <c r="M35" s="5"/>
      <c r="N35" s="5"/>
      <c r="O35" s="5"/>
      <c r="P35" s="5"/>
      <c r="Q35" s="5"/>
      <c r="R35" s="5"/>
      <c r="S35" s="5"/>
    </row>
    <row r="36" spans="1:19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</row>
    <row r="37" spans="1:19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</row>
    <row r="38" spans="1:19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</row>
    <row r="39" spans="1:19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</row>
    <row r="40" spans="1:19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</row>
    <row r="41" spans="1:19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</row>
    <row r="42" spans="1:19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</row>
    <row r="43" spans="1:19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</row>
    <row r="44" spans="1:19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</row>
    <row r="45" spans="1:19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</row>
    <row r="46" spans="1:19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</row>
    <row r="47" spans="1:19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</row>
    <row r="48" spans="1:19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</row>
    <row r="49" spans="1:19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</row>
    <row r="50" spans="1:19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</row>
    <row r="51" spans="1:19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</row>
    <row r="52" spans="1:19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</row>
    <row r="53" spans="1:19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</row>
    <row r="54" spans="1:19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</row>
    <row r="55" spans="1:19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</row>
    <row r="56" spans="1:19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</row>
    <row r="57" spans="1:19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</row>
    <row r="58" spans="1:19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</row>
    <row r="59" spans="1:19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</row>
    <row r="60" spans="1:19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</row>
    <row r="61" spans="1:19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</row>
    <row r="62" spans="1:19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</row>
    <row r="63" spans="1:19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</row>
    <row r="64" spans="1:19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</row>
    <row r="65" spans="1:19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</row>
    <row r="66" spans="1:19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</row>
    <row r="67" spans="1:19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</row>
    <row r="68" spans="1:19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</row>
    <row r="69" spans="1:19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</row>
    <row r="70" spans="1:19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</row>
    <row r="71" spans="1:19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</row>
    <row r="72" spans="1:19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</row>
    <row r="73" spans="1:19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</row>
    <row r="74" spans="1:19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</row>
    <row r="75" spans="1:19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</row>
    <row r="76" spans="1:19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</row>
    <row r="77" spans="1:19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</row>
    <row r="78" spans="1:19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</row>
    <row r="79" spans="1:19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</row>
    <row r="80" spans="1:19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</row>
    <row r="81" spans="1:19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</row>
    <row r="82" spans="1:19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</row>
    <row r="83" spans="1:19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</row>
    <row r="84" spans="1:19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</row>
    <row r="85" spans="1:19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</row>
    <row r="86" spans="1:19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</row>
    <row r="87" spans="1:19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</row>
    <row r="88" spans="1:19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</row>
    <row r="89" spans="1:19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</row>
    <row r="90" spans="1:19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</row>
    <row r="91" spans="1:19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</row>
    <row r="92" spans="1:19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</row>
    <row r="93" spans="1:19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</row>
    <row r="94" spans="1:19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</row>
    <row r="95" spans="1:19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</row>
    <row r="96" spans="1:19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</row>
    <row r="97" spans="1:19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</row>
    <row r="98" spans="1:19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</row>
    <row r="99" spans="1:19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</row>
    <row r="100" spans="1:19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</row>
    <row r="845" spans="1:19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</row>
    <row r="846" spans="1:19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</row>
    <row r="847" spans="1:19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</row>
    <row r="848" spans="1:19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</row>
    <row r="849" spans="1:19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</row>
  </sheetData>
  <mergeCells count="31">
    <mergeCell ref="B34:C34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33:C33"/>
    <mergeCell ref="B32:C32"/>
    <mergeCell ref="A1:B1"/>
    <mergeCell ref="A2:B2"/>
    <mergeCell ref="A3:B3"/>
    <mergeCell ref="A4:B4"/>
    <mergeCell ref="A5:B5"/>
    <mergeCell ref="B23:C23"/>
    <mergeCell ref="B24:C24"/>
    <mergeCell ref="B15:C15"/>
    <mergeCell ref="B25:C25"/>
    <mergeCell ref="B28:C28"/>
    <mergeCell ref="B29:C29"/>
    <mergeCell ref="B30:C30"/>
    <mergeCell ref="B31:C31"/>
    <mergeCell ref="B27:C27"/>
    <mergeCell ref="B26:C26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A3F70-F21D-4AD2-B460-437B9F67B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D3156-296E-47BB-8A8B-D353C2CD233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7778EE6-E187-41E6-8E65-D2F84F7D2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PPS</vt:lpstr>
      <vt:lpstr>GRADING</vt:lpstr>
      <vt:lpstr>'1ST. PROTO'!Print_Area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2025-01-13T11:06:30Z</cp:lastPrinted>
  <dcterms:created xsi:type="dcterms:W3CDTF">2016-07-21T00:16:02Z</dcterms:created>
  <dcterms:modified xsi:type="dcterms:W3CDTF">2025-01-16T01:55:39Z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