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6-SU25/2-PRODUCTION/2-STYLE-FILE/2. COMMENT/PROTO COMMENT/"/>
    </mc:Choice>
  </mc:AlternateContent>
  <xr:revisionPtr revIDLastSave="57" documentId="13_ncr:1_{D3949A2E-3D6D-6F40-B32C-18B3526A3FC9}" xr6:coauthVersionLast="47" xr6:coauthVersionMax="47" xr10:uidLastSave="{2ABDC046-0F99-4D7F-A712-CB8F737A4F0D}"/>
  <bookViews>
    <workbookView xWindow="-110" yWindow="-110" windowWidth="19420" windowHeight="10300" xr2:uid="{00000000-000D-0000-FFFF-FFFF00000000}"/>
  </bookViews>
  <sheets>
    <sheet name="COMMENTS" sheetId="1" r:id="rId1"/>
    <sheet name="1ST. PROTO" sheetId="5" r:id="rId2"/>
    <sheet name="GRADING" sheetId="3" r:id="rId3"/>
  </sheets>
  <definedNames>
    <definedName name="_xlnm.Print_Area" localSheetId="1">'1ST. PROTO'!$A$1:$H$38</definedName>
    <definedName name="_xlnm.Print_Area" localSheetId="0">COMMENTS!$A$1:$I$49</definedName>
    <definedName name="_xlnm.Print_Area" localSheetId="2">GRADING!$A$1:$K$33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3" l="1"/>
  <c r="F22" i="3"/>
  <c r="E4" i="5"/>
  <c r="C3" i="5"/>
  <c r="C2" i="5"/>
  <c r="C1" i="5"/>
  <c r="J34" i="3"/>
  <c r="I34" i="3"/>
  <c r="K34" i="3" s="1"/>
  <c r="G34" i="3"/>
  <c r="F34" i="3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I33" i="3"/>
  <c r="K33" i="3"/>
  <c r="J33" i="3"/>
  <c r="G33" i="3"/>
  <c r="F33" i="3" s="1"/>
  <c r="C6" i="3"/>
  <c r="C5" i="3"/>
  <c r="C4" i="3"/>
  <c r="C3" i="3"/>
  <c r="C2" i="3"/>
  <c r="C1" i="3"/>
  <c r="I32" i="3"/>
  <c r="K32" i="3" s="1"/>
  <c r="J32" i="3"/>
  <c r="G32" i="3"/>
  <c r="F32" i="3" s="1"/>
  <c r="I31" i="3"/>
  <c r="K31" i="3"/>
  <c r="J31" i="3"/>
  <c r="G31" i="3"/>
  <c r="F31" i="3" s="1"/>
  <c r="G4" i="3"/>
  <c r="I30" i="3"/>
  <c r="K30" i="3"/>
  <c r="J30" i="3"/>
  <c r="G30" i="3"/>
  <c r="F30" i="3"/>
  <c r="I29" i="3"/>
  <c r="K29" i="3" s="1"/>
  <c r="J29" i="3"/>
  <c r="G29" i="3"/>
  <c r="F29" i="3"/>
  <c r="I28" i="3"/>
  <c r="K28" i="3"/>
  <c r="J28" i="3"/>
  <c r="G28" i="3"/>
  <c r="F28" i="3" s="1"/>
  <c r="I25" i="3"/>
  <c r="K25" i="3"/>
  <c r="J25" i="3"/>
  <c r="G25" i="3"/>
  <c r="F25" i="3" s="1"/>
  <c r="I24" i="3"/>
  <c r="K24" i="3"/>
  <c r="J24" i="3"/>
  <c r="I23" i="3"/>
  <c r="K23" i="3"/>
  <c r="J23" i="3"/>
  <c r="G23" i="3"/>
  <c r="F23" i="3" s="1"/>
  <c r="I22" i="3"/>
  <c r="K22" i="3"/>
  <c r="J22" i="3"/>
  <c r="G21" i="3"/>
  <c r="F21" i="3" s="1"/>
  <c r="I21" i="3"/>
  <c r="K21" i="3"/>
  <c r="J21" i="3"/>
  <c r="I20" i="3"/>
  <c r="K20" i="3"/>
  <c r="J20" i="3"/>
  <c r="G20" i="3"/>
  <c r="F20" i="3" s="1"/>
  <c r="I18" i="3"/>
  <c r="K18" i="3"/>
  <c r="J18" i="3"/>
  <c r="G18" i="3"/>
  <c r="F18" i="3"/>
  <c r="I11" i="3"/>
  <c r="K11" i="3"/>
  <c r="J11" i="3"/>
  <c r="G11" i="3"/>
  <c r="F11" i="3"/>
  <c r="I16" i="3"/>
  <c r="K16" i="3" s="1"/>
  <c r="J16" i="3"/>
  <c r="G16" i="3"/>
  <c r="F16" i="3"/>
  <c r="I19" i="3"/>
  <c r="K19" i="3"/>
  <c r="J19" i="3"/>
  <c r="G19" i="3"/>
  <c r="F19" i="3" s="1"/>
  <c r="G15" i="3"/>
  <c r="F15" i="3"/>
  <c r="I15" i="3"/>
  <c r="K15" i="3" s="1"/>
  <c r="J15" i="3"/>
  <c r="G13" i="3"/>
  <c r="F13" i="3"/>
  <c r="I13" i="3"/>
  <c r="K13" i="3"/>
  <c r="J13" i="3"/>
  <c r="I17" i="3"/>
  <c r="K17" i="3" s="1"/>
  <c r="G14" i="3"/>
  <c r="F14" i="3"/>
  <c r="K14" i="3"/>
  <c r="J14" i="3"/>
  <c r="I14" i="3"/>
  <c r="I12" i="3"/>
  <c r="K12" i="3"/>
  <c r="J12" i="3"/>
  <c r="G12" i="3"/>
  <c r="F12" i="3"/>
  <c r="G10" i="3"/>
  <c r="F10" i="3" s="1"/>
  <c r="I10" i="3"/>
  <c r="K10" i="3"/>
  <c r="J10" i="3"/>
  <c r="G26" i="3"/>
  <c r="F26" i="3"/>
  <c r="I26" i="3"/>
  <c r="K26" i="3"/>
  <c r="J26" i="3"/>
  <c r="G24" i="3"/>
  <c r="F24" i="3" s="1"/>
  <c r="G17" i="3"/>
  <c r="F17" i="3"/>
  <c r="G27" i="3"/>
  <c r="F27" i="3"/>
  <c r="G9" i="3"/>
  <c r="F9" i="3"/>
  <c r="J17" i="3"/>
  <c r="J27" i="3"/>
  <c r="I27" i="3"/>
  <c r="K27" i="3"/>
  <c r="J9" i="3"/>
  <c r="I9" i="3"/>
  <c r="K9" i="3"/>
</calcChain>
</file>

<file path=xl/sharedStrings.xml><?xml version="1.0" encoding="utf-8"?>
<sst xmlns="http://schemas.openxmlformats.org/spreadsheetml/2006/main" count="142" uniqueCount="115">
  <si>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</si>
  <si>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</si>
  <si>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</si>
  <si>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</si>
  <si>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</si>
  <si>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</si>
  <si>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</si>
  <si>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</si>
  <si>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</si>
  <si>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</si>
  <si>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</si>
  <si>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</si>
  <si>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</si>
  <si>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</si>
  <si>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</si>
  <si>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</si>
  <si>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</si>
  <si>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</si>
  <si>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</si>
  <si>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</si>
  <si>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</si>
  <si>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</si>
  <si>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</si>
  <si>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</si>
  <si>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</si>
  <si>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</si>
  <si>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</si>
  <si>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</si>
  <si>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</si>
  <si>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</si>
  <si>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</si>
  <si>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</si>
  <si>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</si>
  <si>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</si>
  <si>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</si>
  <si>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</si>
  <si>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</si>
  <si>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</si>
  <si>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</si>
  <si>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</si>
  <si>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</si>
  <si>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</si>
  <si>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</si>
  <si>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</si>
  <si>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</si>
  <si>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</si>
  <si>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</si>
  <si>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</si>
  <si>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</si>
  <si>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</si>
  <si>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</si>
  <si>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</si>
  <si>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</si>
  <si>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</si>
  <si>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</si>
  <si>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</si>
  <si>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</si>
  <si>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</si>
  <si>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</si>
  <si>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</si>
  <si>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</si>
  <si>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</si>
  <si>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</si>
  <si>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</si>
  <si>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</si>
  <si>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</si>
  <si>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</si>
  <si>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</si>
  <si>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</si>
  <si>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</si>
  <si>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</si>
  <si>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</si>
  <si>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PROCEED TO PHOTO SAMPLE WITH CHANGES.</t>
  </si>
  <si>
    <t>XS</t>
  </si>
  <si>
    <t>REVISED POMS</t>
  </si>
  <si>
    <t>***REVISED POM***FOLLOW NEW MEASUREMENT</t>
  </si>
  <si>
    <t>VARSITY ZIP HOOD</t>
  </si>
  <si>
    <t>SU25</t>
  </si>
  <si>
    <t>DATE: 10/3/2024</t>
  </si>
  <si>
    <t>COMMENTS 10/3/2024 :</t>
  </si>
  <si>
    <t>COMMENTS:  PROCEED TO PPS WITH CHANGES</t>
  </si>
  <si>
    <t>FOLLOW REVISED POMS ON COLUMN "H"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</si>
  <si>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</si>
  <si>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</si>
  <si>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</si>
  <si>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</si>
  <si>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</si>
  <si>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</si>
  <si>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</si>
  <si>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</si>
  <si>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</si>
  <si>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</si>
  <si>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</si>
  <si>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</si>
  <si>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</si>
  <si>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</si>
  <si>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</si>
  <si>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</si>
  <si>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</si>
  <si>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</si>
  <si>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</si>
  <si>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</si>
  <si>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</si>
  <si>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</si>
  <si>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</si>
  <si>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</si>
  <si>
    <t>ADDITIONAL COMMENTS:</t>
  </si>
  <si>
    <t>THE PRINT PLACEMENT ON THE SAMPLE IS NOT APPROVED.  IT NEEDS TO MOVE DOWN AND IN TOWARDS CENTER FRONT.  SEE UPDATED PLACEMENT IN ATTACHED TECH PACK.</t>
  </si>
  <si>
    <t>PLEASE APPLY CHANGES TO THE PP SAMPLE ONCE BULK ORDERS ARE RECEIVED.</t>
  </si>
  <si>
    <t>QUAY LẠI ĐÚNG THÔNG SỐ CỦA CỘT REVISED POMS</t>
  </si>
  <si>
    <t>THEO THÔNG SỐ ĐÃ CHỈNH SỬA Ở CỘT REVISED POMS</t>
  </si>
  <si>
    <t>CẦN THEO THÔNG TIN TRÊN TECH PACK CHO PHỤ LIỆU, MÀU SẮC</t>
  </si>
  <si>
    <t>ĐỊNH VỊ IN KHÔNG DUYỆT TRÊN MẪU, CẦN DỜI XUỐNG VÀO VÀ PHÍA TRUNG TÂM MẶT TRƯỚC, XEM HÌNH ẢNH TRÊN TECH PACK</t>
  </si>
  <si>
    <t>THAY ĐỔI VÀ MAY MẪU PP SAMPLE</t>
  </si>
  <si>
    <t>HẠ CỔ TRƯỚC - TỪ ĐỈNH VAI ĐẾN ĐƯỜNG MAY CỔ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</si>
</sst>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25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8" fillId="2" borderId="11" xfId="0" applyFont="1" applyFill="1" applyBorder="1"/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12" fontId="25" fillId="8" borderId="4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/>
    <xf numFmtId="0" fontId="11" fillId="2" borderId="12" xfId="0" applyFont="1" applyFill="1" applyBorder="1" applyAlignment="1">
      <alignment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22" fillId="2" borderId="35" xfId="0" applyNumberFormat="1" applyFont="1" applyFill="1" applyBorder="1" applyAlignment="1">
      <alignment horizontal="center" vertical="center"/>
    </xf>
    <xf numFmtId="12" fontId="22" fillId="2" borderId="43" xfId="0" applyNumberFormat="1" applyFont="1" applyFill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3007</xdr:colOff>
      <xdr:row>0</xdr:row>
      <xdr:rowOff>0</xdr:rowOff>
    </xdr:from>
    <xdr:to>
      <xdr:col>5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11176</xdr:rowOff>
    </xdr:from>
    <xdr:to>
      <xdr:col>2</xdr:col>
      <xdr:colOff>1683915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44719" y="2764095"/>
          <a:ext cx="5157753" cy="3868315"/>
        </a:xfrm>
        <a:prstGeom prst="rect">
          <a:avLst/>
        </a:prstGeom>
      </xdr:spPr>
    </xdr:pic>
    <xdr:clientData/>
  </xdr:twoCellAnchor>
  <xdr:twoCellAnchor editAs="oneCell">
    <xdr:from>
      <xdr:col>2</xdr:col>
      <xdr:colOff>1672120</xdr:colOff>
      <xdr:row>5</xdr:row>
      <xdr:rowOff>497024</xdr:rowOff>
    </xdr:from>
    <xdr:to>
      <xdr:col>4</xdr:col>
      <xdr:colOff>743726</xdr:colOff>
      <xdr:row>23</xdr:row>
      <xdr:rowOff>241299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209035" y="2744709"/>
          <a:ext cx="5179875" cy="3884906"/>
        </a:xfrm>
        <a:prstGeom prst="rect">
          <a:avLst/>
        </a:prstGeom>
      </xdr:spPr>
    </xdr:pic>
    <xdr:clientData/>
  </xdr:twoCellAnchor>
  <xdr:twoCellAnchor editAs="oneCell">
    <xdr:from>
      <xdr:col>4</xdr:col>
      <xdr:colOff>734620</xdr:colOff>
      <xdr:row>5</xdr:row>
      <xdr:rowOff>501228</xdr:rowOff>
    </xdr:from>
    <xdr:to>
      <xdr:col>7</xdr:col>
      <xdr:colOff>612698</xdr:colOff>
      <xdr:row>23</xdr:row>
      <xdr:rowOff>253999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083773" y="2749975"/>
          <a:ext cx="5188371" cy="3891278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1"/>
        </a:p>
      </xdr:txBody>
    </xdr:sp>
    <xdr:clientData/>
  </xdr:twoCellAnchor>
  <xdr:twoCellAnchor>
    <xdr:from>
      <xdr:col>5</xdr:col>
      <xdr:colOff>1041400</xdr:colOff>
      <xdr:row>6</xdr:row>
      <xdr:rowOff>279400</xdr:rowOff>
    </xdr:from>
    <xdr:to>
      <xdr:col>6</xdr:col>
      <xdr:colOff>317500</xdr:colOff>
      <xdr:row>10</xdr:row>
      <xdr:rowOff>165100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258300" y="2387600"/>
          <a:ext cx="876300" cy="1181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46"/>
  <sheetViews>
    <sheetView tabSelected="1" view="pageBreakPreview" zoomScale="63" zoomScaleNormal="87" zoomScaleSheetLayoutView="63" workbookViewId="0">
      <pane xSplit="9" ySplit="5" topLeftCell="J11" activePane="bottomRight" state="frozen"/>
      <selection activeCell="C5" sqref="C5"/>
      <selection pane="topRight" activeCell="C5" sqref="C5"/>
      <selection pane="bottomLeft" activeCell="C5" sqref="C5"/>
      <selection pane="bottomRight" activeCell="D45" sqref="D45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9.1796875" customWidth="1"/>
    <col min="4" max="4" width="12.36328125" style="7" customWidth="1"/>
    <col min="5" max="5" width="17.453125" style="24" customWidth="1"/>
    <col min="6" max="6" width="19.1796875" style="10" customWidth="1"/>
    <col min="7" max="7" width="12.453125" style="10" customWidth="1"/>
    <col min="8" max="8" width="19.1796875" style="10" customWidth="1"/>
    <col min="9" max="9" width="69" customWidth="1"/>
    <col min="10" max="10" width="12.6328125" customWidth="1"/>
    <col min="11" max="11" width="13.453125" customWidth="1"/>
    <col min="12" max="12" width="17" customWidth="1"/>
    <col min="13" max="13" width="11.81640625" customWidth="1"/>
    <col min="14" max="23" width="22.36328125" customWidth="1"/>
  </cols>
  <sheetData>
    <row r="1" spans="1:23" ht="32.25" customHeight="1" thickBot="1" x14ac:dyDescent="1.05">
      <c r="A1" s="143" t="s">
        <v>9</v>
      </c>
      <c r="B1" s="143"/>
      <c r="C1" s="69">
        <v>118589</v>
      </c>
      <c r="E1" s="141"/>
      <c r="F1" s="141"/>
      <c r="G1" s="141"/>
      <c r="H1" s="14"/>
      <c r="I1" s="25"/>
    </row>
    <row r="2" spans="1:23" ht="24.75" customHeight="1" thickBot="1" x14ac:dyDescent="1.05">
      <c r="A2" s="143" t="s">
        <v>10</v>
      </c>
      <c r="B2" s="143"/>
      <c r="C2" s="44" t="s">
        <v>76</v>
      </c>
      <c r="E2" s="142"/>
      <c r="F2" s="142"/>
      <c r="G2" s="142"/>
      <c r="H2" s="14"/>
      <c r="I2" s="26"/>
    </row>
    <row r="3" spans="1:23" ht="24.75" customHeight="1" thickBot="1" x14ac:dyDescent="1.05">
      <c r="A3" s="147" t="s">
        <v>29</v>
      </c>
      <c r="B3" s="148"/>
      <c r="C3" s="29" t="s">
        <v>44</v>
      </c>
      <c r="E3" s="23"/>
      <c r="F3" s="14"/>
      <c r="G3" s="14"/>
      <c r="H3" s="14"/>
      <c r="I3" s="26"/>
    </row>
    <row r="4" spans="1:23" ht="22.75" customHeight="1" thickBot="1" x14ac:dyDescent="0.55000000000000004">
      <c r="A4" s="143" t="s">
        <v>36</v>
      </c>
      <c r="B4" s="143"/>
      <c r="C4" s="27" t="s">
        <v>77</v>
      </c>
      <c r="E4" s="24" t="s">
        <v>78</v>
      </c>
      <c r="G4" s="13"/>
      <c r="I4" s="26"/>
    </row>
    <row r="5" spans="1:23" ht="22.75" customHeight="1" thickBot="1" x14ac:dyDescent="0.55000000000000004">
      <c r="A5" s="146" t="s">
        <v>11</v>
      </c>
      <c r="B5" s="146"/>
      <c r="C5" s="15" t="s">
        <v>13</v>
      </c>
      <c r="G5" s="13"/>
      <c r="I5" s="26"/>
    </row>
    <row r="6" spans="1:23" ht="24.75" customHeight="1" thickBot="1" x14ac:dyDescent="1.05">
      <c r="A6" s="144" t="s">
        <v>8</v>
      </c>
      <c r="B6" s="145"/>
      <c r="C6" s="46"/>
      <c r="E6" s="23"/>
      <c r="F6" s="14"/>
      <c r="G6" s="14"/>
      <c r="H6" s="14"/>
      <c r="I6" s="26"/>
    </row>
    <row r="7" spans="1:23" ht="39.75" customHeight="1" thickBot="1" x14ac:dyDescent="0.55000000000000004">
      <c r="A7" s="47"/>
      <c r="B7" s="149" t="s">
        <v>4</v>
      </c>
      <c r="C7" s="150"/>
      <c r="D7" s="51"/>
      <c r="E7" s="55" t="s">
        <v>12</v>
      </c>
      <c r="F7" s="53" t="s">
        <v>71</v>
      </c>
      <c r="G7" s="30"/>
      <c r="H7" s="108" t="s">
        <v>74</v>
      </c>
      <c r="I7" s="48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4" customHeight="1" thickBot="1" x14ac:dyDescent="0.55000000000000004">
      <c r="A8" s="49" t="s">
        <v>5</v>
      </c>
      <c r="B8" s="151" t="s">
        <v>57</v>
      </c>
      <c r="C8" s="152"/>
      <c r="D8" s="52" t="s">
        <v>18</v>
      </c>
      <c r="E8" s="56" t="s">
        <v>13</v>
      </c>
      <c r="F8" s="54">
        <v>45568</v>
      </c>
      <c r="G8" s="50" t="s">
        <v>35</v>
      </c>
      <c r="H8" s="109">
        <v>45568</v>
      </c>
      <c r="I8" s="57" t="s">
        <v>80</v>
      </c>
      <c r="J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59" customFormat="1" ht="25" customHeight="1" x14ac:dyDescent="0.5">
      <c r="A9" s="103">
        <v>1</v>
      </c>
      <c r="B9" s="153" t="s">
        <v>30</v>
      </c>
      <c r="C9" s="154"/>
      <c r="D9" s="104">
        <v>0.25</v>
      </c>
      <c r="E9" s="100">
        <v>7.5</v>
      </c>
      <c r="F9" s="105">
        <v>8</v>
      </c>
      <c r="G9" s="106">
        <f t="shared" ref="G9" si="0">F9-E9</f>
        <v>0.5</v>
      </c>
      <c r="H9" s="111"/>
      <c r="I9" s="107" t="s">
        <v>46</v>
      </c>
      <c r="J9" s="5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9" customFormat="1" ht="25" customHeight="1" x14ac:dyDescent="0.5">
      <c r="A10" s="45">
        <v>2</v>
      </c>
      <c r="B10" s="139" t="s">
        <v>40</v>
      </c>
      <c r="C10" s="140"/>
      <c r="D10" s="60">
        <v>0.75</v>
      </c>
      <c r="E10" s="77">
        <v>26</v>
      </c>
      <c r="F10" s="61">
        <v>26</v>
      </c>
      <c r="G10" s="62">
        <f t="shared" ref="G10" si="1">F10-E10</f>
        <v>0</v>
      </c>
      <c r="H10" s="110"/>
      <c r="I10" s="63"/>
      <c r="J10" s="5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59" customFormat="1" ht="25" customHeight="1" x14ac:dyDescent="0.5">
      <c r="A11" s="45">
        <v>3</v>
      </c>
      <c r="B11" s="139" t="s">
        <v>31</v>
      </c>
      <c r="C11" s="140"/>
      <c r="D11" s="60">
        <v>0.75</v>
      </c>
      <c r="E11" s="77">
        <v>27</v>
      </c>
      <c r="F11" s="61">
        <v>27</v>
      </c>
      <c r="G11" s="62">
        <f t="shared" ref="G11" si="2">F11-E11</f>
        <v>0</v>
      </c>
      <c r="H11" s="110"/>
      <c r="I11" s="63"/>
      <c r="J11" s="5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59" customFormat="1" ht="25" customHeight="1" x14ac:dyDescent="0.5">
      <c r="A12" s="45">
        <v>4</v>
      </c>
      <c r="B12" s="82" t="s">
        <v>62</v>
      </c>
      <c r="C12" s="82"/>
      <c r="D12" s="60">
        <v>0.75</v>
      </c>
      <c r="E12" s="77">
        <v>20</v>
      </c>
      <c r="F12" s="61">
        <v>20</v>
      </c>
      <c r="G12" s="62">
        <f t="shared" ref="G12:G18" si="3">F12-E12</f>
        <v>0</v>
      </c>
      <c r="H12" s="110"/>
      <c r="I12" s="63"/>
      <c r="J12" s="5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59" customFormat="1" ht="25" customHeight="1" x14ac:dyDescent="0.5">
      <c r="A13" s="92">
        <v>5</v>
      </c>
      <c r="B13" s="99" t="s">
        <v>14</v>
      </c>
      <c r="C13" s="99"/>
      <c r="D13" s="93">
        <v>0.75</v>
      </c>
      <c r="E13" s="100">
        <v>26.5</v>
      </c>
      <c r="F13" s="95">
        <v>27.25</v>
      </c>
      <c r="G13" s="96">
        <f t="shared" si="3"/>
        <v>0.75</v>
      </c>
      <c r="H13" s="94">
        <v>26</v>
      </c>
      <c r="I13" s="97" t="s">
        <v>75</v>
      </c>
      <c r="J13" s="5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59" customFormat="1" ht="25" customHeight="1" x14ac:dyDescent="0.5">
      <c r="A14" s="45">
        <v>6</v>
      </c>
      <c r="B14" s="82" t="s">
        <v>38</v>
      </c>
      <c r="C14" s="82"/>
      <c r="D14" s="60">
        <v>0.375</v>
      </c>
      <c r="E14" s="77">
        <v>11.5</v>
      </c>
      <c r="F14" s="61">
        <v>11.5</v>
      </c>
      <c r="G14" s="62">
        <f t="shared" si="3"/>
        <v>0</v>
      </c>
      <c r="H14" s="110"/>
      <c r="I14" s="63"/>
      <c r="J14" s="5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59" customFormat="1" ht="25" customHeight="1" x14ac:dyDescent="0.5">
      <c r="A15" s="45">
        <v>7</v>
      </c>
      <c r="B15" s="133" t="s">
        <v>45</v>
      </c>
      <c r="C15" s="133"/>
      <c r="D15" s="60">
        <v>0.375</v>
      </c>
      <c r="E15" s="77">
        <v>11.75</v>
      </c>
      <c r="F15" s="61">
        <v>11.625</v>
      </c>
      <c r="G15" s="62">
        <f t="shared" si="3"/>
        <v>-0.125</v>
      </c>
      <c r="H15" s="110"/>
      <c r="I15" s="63"/>
      <c r="J15" s="5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59" customFormat="1" ht="25" customHeight="1" x14ac:dyDescent="0.5">
      <c r="A16" s="92">
        <v>8</v>
      </c>
      <c r="B16" s="99" t="s">
        <v>17</v>
      </c>
      <c r="C16" s="99"/>
      <c r="D16" s="93">
        <v>0.75</v>
      </c>
      <c r="E16" s="94">
        <v>22</v>
      </c>
      <c r="F16" s="95">
        <v>22</v>
      </c>
      <c r="G16" s="96">
        <f t="shared" si="3"/>
        <v>0</v>
      </c>
      <c r="H16" s="94">
        <v>20.5</v>
      </c>
      <c r="I16" s="97" t="s">
        <v>75</v>
      </c>
      <c r="J16" s="5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59" customFormat="1" ht="25" customHeight="1" x14ac:dyDescent="0.5">
      <c r="A17" s="45">
        <v>9</v>
      </c>
      <c r="B17" s="134" t="s">
        <v>47</v>
      </c>
      <c r="C17" s="134"/>
      <c r="D17" s="60">
        <v>0.25</v>
      </c>
      <c r="E17" s="77">
        <v>3.5</v>
      </c>
      <c r="F17" s="61">
        <v>3.375</v>
      </c>
      <c r="G17" s="62">
        <f t="shared" si="3"/>
        <v>-0.125</v>
      </c>
      <c r="H17" s="110"/>
      <c r="I17" s="63"/>
      <c r="J17" s="5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59" customFormat="1" ht="25" customHeight="1" x14ac:dyDescent="0.5">
      <c r="A18" s="45">
        <v>10</v>
      </c>
      <c r="B18" s="134" t="s">
        <v>48</v>
      </c>
      <c r="C18" s="134"/>
      <c r="D18" s="60">
        <v>0.125</v>
      </c>
      <c r="E18" s="77">
        <v>1.5</v>
      </c>
      <c r="F18" s="61">
        <v>1.5</v>
      </c>
      <c r="G18" s="62">
        <f t="shared" si="3"/>
        <v>0</v>
      </c>
      <c r="H18" s="110"/>
      <c r="I18" s="63"/>
      <c r="J18" s="5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59" customFormat="1" ht="25" customHeight="1" x14ac:dyDescent="0.5">
      <c r="A19" s="45">
        <v>11</v>
      </c>
      <c r="B19" s="133" t="s">
        <v>49</v>
      </c>
      <c r="C19" s="133"/>
      <c r="D19" s="60">
        <v>0.125</v>
      </c>
      <c r="E19" s="72">
        <v>1.5</v>
      </c>
      <c r="F19" s="61">
        <v>1.5</v>
      </c>
      <c r="G19" s="62">
        <f t="shared" ref="G19" si="4">F19-E19</f>
        <v>0</v>
      </c>
      <c r="H19" s="110"/>
      <c r="I19" s="10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59" customFormat="1" ht="25" customHeight="1" x14ac:dyDescent="0.5">
      <c r="A20" s="45">
        <v>12</v>
      </c>
      <c r="B20" s="82" t="s">
        <v>50</v>
      </c>
      <c r="C20" s="82"/>
      <c r="D20" s="60">
        <v>0.25</v>
      </c>
      <c r="E20" s="77">
        <v>15.75</v>
      </c>
      <c r="F20" s="61">
        <v>15.625</v>
      </c>
      <c r="G20" s="62">
        <f>F20-E20</f>
        <v>-0.125</v>
      </c>
      <c r="H20" s="110"/>
      <c r="I20" s="63"/>
      <c r="J20" s="5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59" customFormat="1" ht="25" customHeight="1" x14ac:dyDescent="0.5">
      <c r="A21" s="92">
        <v>13</v>
      </c>
      <c r="B21" s="135" t="s">
        <v>51</v>
      </c>
      <c r="C21" s="135"/>
      <c r="D21" s="93">
        <v>0.25</v>
      </c>
      <c r="E21" s="94">
        <v>11</v>
      </c>
      <c r="F21" s="95">
        <v>11.5</v>
      </c>
      <c r="G21" s="96">
        <f>F21-E21</f>
        <v>0.5</v>
      </c>
      <c r="H21" s="94"/>
      <c r="I21" s="97" t="s">
        <v>46</v>
      </c>
      <c r="J21" s="5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59" customFormat="1" ht="25" customHeight="1" x14ac:dyDescent="0.5">
      <c r="A22" s="92">
        <v>14</v>
      </c>
      <c r="B22" s="135" t="s">
        <v>52</v>
      </c>
      <c r="C22" s="135"/>
      <c r="D22" s="93">
        <v>0.375</v>
      </c>
      <c r="E22" s="94">
        <v>11</v>
      </c>
      <c r="F22" s="95">
        <v>11.5</v>
      </c>
      <c r="G22" s="96">
        <f t="shared" ref="G22" si="5">F22-E22</f>
        <v>0.5</v>
      </c>
      <c r="H22" s="94">
        <v>10.5</v>
      </c>
      <c r="I22" s="97" t="s">
        <v>75</v>
      </c>
      <c r="J22" s="5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59" customFormat="1" ht="25" customHeight="1" x14ac:dyDescent="0.5">
      <c r="A23" s="92">
        <v>15</v>
      </c>
      <c r="B23" s="138" t="s">
        <v>53</v>
      </c>
      <c r="C23" s="138"/>
      <c r="D23" s="93">
        <v>0.375</v>
      </c>
      <c r="E23" s="94">
        <v>12</v>
      </c>
      <c r="F23" s="95">
        <v>12.5</v>
      </c>
      <c r="G23" s="96">
        <f t="shared" ref="G23:G25" si="6">F23-E23</f>
        <v>0.5</v>
      </c>
      <c r="H23" s="94"/>
      <c r="I23" s="98" t="s">
        <v>46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59" customFormat="1" ht="25" customHeight="1" x14ac:dyDescent="0.5">
      <c r="A24" s="92">
        <v>16</v>
      </c>
      <c r="B24" s="138" t="s">
        <v>54</v>
      </c>
      <c r="C24" s="138"/>
      <c r="D24" s="93">
        <v>0.25</v>
      </c>
      <c r="E24" s="94">
        <v>9.5</v>
      </c>
      <c r="F24" s="95">
        <v>9.75</v>
      </c>
      <c r="G24" s="96">
        <f t="shared" si="6"/>
        <v>0.25</v>
      </c>
      <c r="H24" s="94"/>
      <c r="I24" s="98" t="s">
        <v>46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59" customFormat="1" ht="25" customHeight="1" x14ac:dyDescent="0.5">
      <c r="A25" s="45">
        <v>17</v>
      </c>
      <c r="B25" s="82" t="s">
        <v>55</v>
      </c>
      <c r="C25" s="82"/>
      <c r="D25" s="60">
        <v>0.25</v>
      </c>
      <c r="E25" s="77">
        <v>6.25</v>
      </c>
      <c r="F25" s="61">
        <v>6.25</v>
      </c>
      <c r="G25" s="62">
        <f t="shared" si="6"/>
        <v>0</v>
      </c>
      <c r="H25" s="110"/>
      <c r="I25" s="63"/>
      <c r="J25" s="58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59" customFormat="1" ht="25" customHeight="1" x14ac:dyDescent="0.5">
      <c r="A26" s="92">
        <v>18</v>
      </c>
      <c r="B26" s="136" t="s">
        <v>15</v>
      </c>
      <c r="C26" s="137"/>
      <c r="D26" s="93">
        <v>0.125</v>
      </c>
      <c r="E26" s="94">
        <v>3.75</v>
      </c>
      <c r="F26" s="95">
        <v>4.25</v>
      </c>
      <c r="G26" s="96">
        <f>F26-E26</f>
        <v>0.5</v>
      </c>
      <c r="H26" s="94"/>
      <c r="I26" s="97" t="s">
        <v>46</v>
      </c>
      <c r="J26" s="5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59" customFormat="1" ht="25" customHeight="1" x14ac:dyDescent="0.5">
      <c r="A27" s="45">
        <v>19</v>
      </c>
      <c r="B27" s="139" t="s">
        <v>16</v>
      </c>
      <c r="C27" s="140"/>
      <c r="D27" s="60">
        <v>0.125</v>
      </c>
      <c r="E27" s="77">
        <v>0.5</v>
      </c>
      <c r="F27" s="61">
        <v>0.625</v>
      </c>
      <c r="G27" s="62">
        <f>F27-E27</f>
        <v>0.125</v>
      </c>
      <c r="H27" s="110"/>
      <c r="I27" s="102"/>
      <c r="J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59" customFormat="1" ht="25" customHeight="1" x14ac:dyDescent="0.5">
      <c r="A28" s="45">
        <v>22</v>
      </c>
      <c r="B28" s="133" t="s">
        <v>58</v>
      </c>
      <c r="C28" s="133"/>
      <c r="D28" s="60">
        <v>0.25</v>
      </c>
      <c r="E28" s="77">
        <v>9.75</v>
      </c>
      <c r="F28" s="61">
        <v>9.75</v>
      </c>
      <c r="G28" s="62">
        <f t="shared" ref="G28" si="7">F28-E28</f>
        <v>0</v>
      </c>
      <c r="H28" s="110"/>
      <c r="I28" s="63"/>
      <c r="J28" s="5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59" customFormat="1" ht="25" customHeight="1" x14ac:dyDescent="0.5">
      <c r="A29" s="45">
        <v>23</v>
      </c>
      <c r="B29" s="133" t="s">
        <v>60</v>
      </c>
      <c r="C29" s="133"/>
      <c r="D29" s="60">
        <v>0.25</v>
      </c>
      <c r="E29" s="77">
        <v>7</v>
      </c>
      <c r="F29" s="61">
        <v>7</v>
      </c>
      <c r="G29" s="62">
        <f t="shared" ref="G29" si="8">F29-E29</f>
        <v>0</v>
      </c>
      <c r="H29" s="110"/>
      <c r="I29" s="63"/>
      <c r="J29" s="5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59" customFormat="1" ht="25" customHeight="1" x14ac:dyDescent="0.5">
      <c r="A30" s="45">
        <v>24</v>
      </c>
      <c r="B30" s="133" t="s">
        <v>59</v>
      </c>
      <c r="C30" s="133"/>
      <c r="D30" s="60">
        <v>0.25</v>
      </c>
      <c r="E30" s="77">
        <v>5</v>
      </c>
      <c r="F30" s="61">
        <v>5</v>
      </c>
      <c r="G30" s="62">
        <f t="shared" ref="G30:G31" si="9">F30-E30</f>
        <v>0</v>
      </c>
      <c r="H30" s="110"/>
      <c r="I30" s="63"/>
      <c r="J30" s="5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59" customFormat="1" ht="25" customHeight="1" x14ac:dyDescent="0.5">
      <c r="A31" s="45">
        <v>25</v>
      </c>
      <c r="B31" s="82" t="s">
        <v>63</v>
      </c>
      <c r="C31" s="82"/>
      <c r="D31" s="60">
        <v>0.75</v>
      </c>
      <c r="E31" s="77">
        <v>24</v>
      </c>
      <c r="F31" s="61">
        <v>24</v>
      </c>
      <c r="G31" s="62">
        <f t="shared" si="9"/>
        <v>0</v>
      </c>
      <c r="H31" s="110"/>
      <c r="I31" s="63"/>
      <c r="J31" s="5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59" customFormat="1" ht="25" customHeight="1" x14ac:dyDescent="0.5">
      <c r="A32" s="92">
        <v>26</v>
      </c>
      <c r="B32" s="99" t="s">
        <v>67</v>
      </c>
      <c r="C32" s="99"/>
      <c r="D32" s="93">
        <v>0.5</v>
      </c>
      <c r="E32" s="94">
        <v>46</v>
      </c>
      <c r="F32" s="95">
        <v>48</v>
      </c>
      <c r="G32" s="96">
        <f t="shared" ref="G32:G33" si="10">F32-E32</f>
        <v>2</v>
      </c>
      <c r="H32" s="94"/>
      <c r="I32" s="97" t="s">
        <v>46</v>
      </c>
      <c r="J32" s="5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6" s="59" customFormat="1" ht="25" customHeight="1" x14ac:dyDescent="0.5">
      <c r="A33" s="92">
        <v>27</v>
      </c>
      <c r="B33" s="99" t="s">
        <v>69</v>
      </c>
      <c r="C33" s="99"/>
      <c r="D33" s="93">
        <v>0.75</v>
      </c>
      <c r="E33" s="94">
        <v>22</v>
      </c>
      <c r="F33" s="95">
        <v>23.25</v>
      </c>
      <c r="G33" s="96">
        <f t="shared" si="10"/>
        <v>1.25</v>
      </c>
      <c r="H33" s="94">
        <v>20.5</v>
      </c>
      <c r="I33" s="97" t="s">
        <v>75</v>
      </c>
      <c r="J33" s="5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6" s="59" customFormat="1" ht="19" customHeight="1" x14ac:dyDescent="0.5">
      <c r="A34" s="6"/>
      <c r="B34" s="84" t="s">
        <v>79</v>
      </c>
      <c r="C34" s="6"/>
      <c r="D34" s="113"/>
      <c r="E34" s="114"/>
      <c r="F34" s="113"/>
      <c r="G34" s="113"/>
      <c r="H34" s="113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6" s="59" customFormat="1" ht="23" customHeight="1" x14ac:dyDescent="0.5">
      <c r="A35" s="6">
        <v>1</v>
      </c>
      <c r="B35" s="112" t="s">
        <v>34</v>
      </c>
      <c r="C35" s="6"/>
      <c r="D35" s="113"/>
      <c r="E35" s="114"/>
      <c r="F35" s="113"/>
      <c r="G35" s="113"/>
      <c r="H35" s="11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6" s="85" customFormat="1" ht="23" customHeight="1" x14ac:dyDescent="0.5">
      <c r="A36" s="182"/>
      <c r="B36" s="181" t="s">
        <v>109</v>
      </c>
      <c r="C36" s="182"/>
      <c r="D36" s="114"/>
      <c r="E36" s="114"/>
      <c r="F36" s="114"/>
      <c r="G36" s="114"/>
      <c r="H36" s="114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</row>
    <row r="37" spans="1:26" s="59" customFormat="1" ht="23" customHeight="1" x14ac:dyDescent="0.5">
      <c r="A37" s="6">
        <v>2</v>
      </c>
      <c r="B37" s="112" t="s">
        <v>81</v>
      </c>
      <c r="C37" s="6"/>
      <c r="D37" s="113"/>
      <c r="E37" s="114"/>
      <c r="F37" s="113"/>
      <c r="G37" s="113"/>
      <c r="H37" s="11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6" s="85" customFormat="1" ht="23" customHeight="1" x14ac:dyDescent="0.5">
      <c r="A38" s="182"/>
      <c r="B38" s="181" t="s">
        <v>110</v>
      </c>
      <c r="C38" s="182"/>
      <c r="D38" s="114"/>
      <c r="E38" s="114"/>
      <c r="F38" s="114"/>
      <c r="G38" s="114"/>
      <c r="H38" s="114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</row>
    <row r="39" spans="1:26" s="59" customFormat="1" ht="23" customHeight="1" x14ac:dyDescent="0.5">
      <c r="A39" s="6">
        <v>3</v>
      </c>
      <c r="B39" s="118" t="s">
        <v>43</v>
      </c>
      <c r="C39" s="6"/>
      <c r="D39" s="113"/>
      <c r="E39" s="114"/>
      <c r="F39" s="113"/>
      <c r="G39" s="113"/>
      <c r="H39" s="113"/>
      <c r="I39" s="113"/>
      <c r="J39" s="113"/>
      <c r="K39" s="11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59" customFormat="1" ht="23" customHeight="1" x14ac:dyDescent="0.5">
      <c r="A40" s="6"/>
      <c r="B40" s="183" t="s">
        <v>111</v>
      </c>
      <c r="C40" s="6"/>
      <c r="D40" s="113"/>
      <c r="E40" s="114"/>
      <c r="F40" s="113"/>
      <c r="G40" s="113"/>
      <c r="H40" s="113"/>
      <c r="I40" s="113"/>
      <c r="J40" s="113"/>
      <c r="K40" s="113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59" customFormat="1" ht="23" customHeight="1" x14ac:dyDescent="0.5">
      <c r="A41" s="6">
        <v>4</v>
      </c>
      <c r="B41" s="112" t="s">
        <v>72</v>
      </c>
      <c r="C41" s="6"/>
      <c r="D41" s="113"/>
      <c r="E41" s="114"/>
      <c r="F41" s="113"/>
      <c r="G41" s="113"/>
      <c r="H41" s="113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6" s="59" customFormat="1" ht="19" customHeight="1" x14ac:dyDescent="0.5">
      <c r="A42" s="6"/>
      <c r="B42" s="112"/>
      <c r="C42" s="6"/>
      <c r="D42" s="113"/>
      <c r="E42" s="114"/>
      <c r="F42" s="113"/>
      <c r="G42" s="113"/>
      <c r="H42" s="113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6" s="59" customFormat="1" ht="24.5" customHeight="1" x14ac:dyDescent="0.5">
      <c r="A43" s="6"/>
      <c r="B43" s="181" t="s">
        <v>106</v>
      </c>
      <c r="C43" s="6"/>
      <c r="D43" s="113"/>
      <c r="E43" s="114"/>
      <c r="F43" s="113"/>
      <c r="G43" s="113"/>
      <c r="H43" s="11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6" s="59" customFormat="1" ht="24.5" customHeight="1" x14ac:dyDescent="0.5">
      <c r="A44" s="6">
        <v>5</v>
      </c>
      <c r="B44" s="112" t="s">
        <v>107</v>
      </c>
      <c r="C44" s="6"/>
      <c r="D44" s="113"/>
      <c r="E44" s="114"/>
      <c r="F44" s="113"/>
      <c r="G44" s="113"/>
      <c r="H44" s="11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6" s="59" customFormat="1" ht="24.5" customHeight="1" x14ac:dyDescent="0.5">
      <c r="A45" s="6"/>
      <c r="B45" s="183" t="s">
        <v>112</v>
      </c>
      <c r="C45" s="6"/>
      <c r="D45" s="113"/>
      <c r="E45" s="114"/>
      <c r="F45" s="113"/>
      <c r="G45" s="113"/>
      <c r="H45" s="113"/>
      <c r="I45" s="113"/>
      <c r="J45" s="113"/>
      <c r="K45" s="113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59" customFormat="1" ht="24.5" customHeight="1" x14ac:dyDescent="0.5">
      <c r="A46" s="6">
        <v>6</v>
      </c>
      <c r="B46" s="112" t="s">
        <v>108</v>
      </c>
      <c r="C46" s="6"/>
      <c r="D46" s="113"/>
      <c r="E46" s="114"/>
      <c r="F46" s="113"/>
      <c r="G46" s="113"/>
      <c r="H46" s="11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6" s="59" customFormat="1" ht="24.5" customHeight="1" x14ac:dyDescent="0.5">
      <c r="A47" s="6"/>
      <c r="B47" s="183" t="s">
        <v>113</v>
      </c>
      <c r="C47" s="6"/>
      <c r="D47" s="113"/>
      <c r="E47" s="114"/>
      <c r="F47" s="113"/>
      <c r="G47" s="113"/>
      <c r="H47" s="113"/>
      <c r="I47" s="113"/>
      <c r="J47" s="113"/>
      <c r="K47" s="11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" customHeight="1" x14ac:dyDescent="0.35">
      <c r="A48" s="5"/>
      <c r="B48" s="115"/>
      <c r="C48" s="5"/>
      <c r="D48" s="8"/>
      <c r="E48" s="11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3" ht="19" customHeight="1" x14ac:dyDescent="0.35">
      <c r="A49" s="5"/>
      <c r="B49" s="116"/>
      <c r="C49" s="5"/>
      <c r="D49" s="8"/>
      <c r="E49" s="11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3" ht="19" customHeight="1" x14ac:dyDescent="0.35">
      <c r="A50" s="5"/>
      <c r="B50" s="116"/>
      <c r="C50" s="5"/>
      <c r="D50" s="8"/>
      <c r="E50" s="11"/>
      <c r="F50" s="8"/>
      <c r="G50" s="8"/>
      <c r="H50" s="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3" s="59" customFormat="1" ht="19" customHeight="1" x14ac:dyDescent="0.5">
      <c r="A51" s="6"/>
      <c r="B51" s="116"/>
      <c r="C51" s="6"/>
      <c r="D51" s="113"/>
      <c r="E51" s="114"/>
      <c r="F51" s="113"/>
      <c r="G51" s="113"/>
      <c r="H51" s="11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3" s="59" customFormat="1" ht="19" customHeight="1" x14ac:dyDescent="0.5">
      <c r="A52" s="6"/>
      <c r="B52" s="116"/>
      <c r="C52" s="6"/>
      <c r="D52" s="113"/>
      <c r="E52" s="114"/>
      <c r="F52" s="113"/>
      <c r="G52" s="113"/>
      <c r="H52" s="113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3" ht="19" customHeight="1" x14ac:dyDescent="0.35">
      <c r="A53" s="5"/>
      <c r="B53" s="116"/>
      <c r="C53" s="5"/>
      <c r="D53" s="8"/>
      <c r="E53" s="11"/>
      <c r="F53" s="8"/>
      <c r="G53" s="8"/>
      <c r="H53" s="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3" ht="19" customHeight="1" x14ac:dyDescent="0.35">
      <c r="A54" s="5"/>
      <c r="B54" s="116"/>
      <c r="C54" s="5"/>
      <c r="D54" s="8"/>
      <c r="E54" s="11"/>
      <c r="F54" s="8"/>
      <c r="G54" s="8"/>
      <c r="H54" s="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9" customHeight="1" x14ac:dyDescent="0.35">
      <c r="A55" s="5"/>
      <c r="B55" s="28"/>
      <c r="C55" s="5"/>
      <c r="D55" s="8"/>
      <c r="E55" s="11"/>
      <c r="F55" s="8"/>
      <c r="G55" s="8"/>
      <c r="H55" s="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9" customHeight="1" x14ac:dyDescent="0.35">
      <c r="A56" s="5"/>
      <c r="B56" s="28"/>
      <c r="C56" s="5"/>
      <c r="D56" s="8"/>
      <c r="E56" s="11"/>
      <c r="F56" s="8"/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9" customHeight="1" x14ac:dyDescent="0.35">
      <c r="A57" s="5"/>
      <c r="B57" s="5"/>
      <c r="C57" s="5"/>
      <c r="D57" s="8"/>
      <c r="E57" s="11"/>
      <c r="F57" s="8"/>
      <c r="G57" s="8"/>
      <c r="H57" s="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9" customHeight="1" x14ac:dyDescent="0.35">
      <c r="A58" s="5"/>
      <c r="B58" s="5"/>
      <c r="C58" s="5"/>
      <c r="D58" s="8"/>
      <c r="E58" s="11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9" customHeight="1" x14ac:dyDescent="0.35">
      <c r="A59" s="5"/>
      <c r="B59" s="5"/>
      <c r="C59" s="5"/>
      <c r="D59" s="8"/>
      <c r="E59" s="11"/>
      <c r="F59" s="8"/>
      <c r="G59" s="8"/>
      <c r="H59" s="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9" customHeight="1" x14ac:dyDescent="0.35">
      <c r="A60" s="5"/>
      <c r="B60" s="5"/>
      <c r="C60" s="5"/>
      <c r="D60" s="8"/>
      <c r="E60" s="11"/>
      <c r="F60" s="8"/>
      <c r="G60" s="8"/>
      <c r="H60" s="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9" customHeight="1" x14ac:dyDescent="0.35">
      <c r="A61" s="5"/>
      <c r="B61" s="5"/>
      <c r="C61" s="5"/>
      <c r="D61" s="8"/>
      <c r="E61" s="11"/>
      <c r="F61" s="8"/>
      <c r="G61" s="8"/>
      <c r="H61" s="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9" customHeight="1" x14ac:dyDescent="0.35">
      <c r="A62" s="5"/>
      <c r="B62" s="5"/>
      <c r="C62" s="5"/>
      <c r="D62" s="8"/>
      <c r="E62" s="11"/>
      <c r="F62" s="8"/>
      <c r="G62" s="8"/>
      <c r="H62" s="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9" customHeight="1" x14ac:dyDescent="0.35">
      <c r="A63" s="5"/>
      <c r="B63" s="5"/>
      <c r="C63" s="5"/>
      <c r="D63" s="8"/>
      <c r="E63" s="11"/>
      <c r="F63" s="8"/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9" customHeight="1" x14ac:dyDescent="0.35">
      <c r="A64" s="5"/>
      <c r="B64" s="5"/>
      <c r="C64" s="5"/>
      <c r="D64" s="8"/>
      <c r="E64" s="11"/>
      <c r="F64" s="8"/>
      <c r="G64" s="8"/>
      <c r="H64" s="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9" customHeight="1" x14ac:dyDescent="0.35">
      <c r="A65" s="5"/>
      <c r="B65" s="5"/>
      <c r="C65" s="5"/>
      <c r="D65" s="8"/>
      <c r="E65" s="11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9" customHeight="1" x14ac:dyDescent="0.35">
      <c r="A66" s="5"/>
      <c r="B66" s="5"/>
      <c r="C66" s="5"/>
      <c r="D66" s="8"/>
      <c r="E66" s="11"/>
      <c r="F66" s="8"/>
      <c r="G66" s="8"/>
      <c r="H66" s="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9" customHeight="1" x14ac:dyDescent="0.35">
      <c r="A67" s="5"/>
      <c r="B67" s="5"/>
      <c r="C67" s="5"/>
      <c r="D67" s="8"/>
      <c r="E67" s="11"/>
      <c r="F67" s="8"/>
      <c r="G67" s="8"/>
      <c r="H67" s="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9" customHeight="1" x14ac:dyDescent="0.35">
      <c r="A68" s="5"/>
      <c r="B68" s="5"/>
      <c r="C68" s="5"/>
      <c r="D68" s="8"/>
      <c r="E68" s="11"/>
      <c r="F68" s="8"/>
      <c r="G68" s="8"/>
      <c r="H68" s="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9" customHeight="1" x14ac:dyDescent="0.35">
      <c r="A69" s="5"/>
      <c r="B69" s="5"/>
      <c r="C69" s="5"/>
      <c r="D69" s="8"/>
      <c r="E69" s="11"/>
      <c r="F69" s="8"/>
      <c r="G69" s="8"/>
      <c r="H69" s="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9" customHeight="1" x14ac:dyDescent="0.35">
      <c r="A70" s="5"/>
      <c r="B70" s="5"/>
      <c r="C70" s="5"/>
      <c r="D70" s="8"/>
      <c r="E70" s="11"/>
      <c r="F70" s="8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9" customHeight="1" x14ac:dyDescent="0.35">
      <c r="A71" s="5"/>
      <c r="B71" s="5"/>
      <c r="C71" s="5"/>
      <c r="D71" s="8"/>
      <c r="E71" s="11"/>
      <c r="F71" s="8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9" customHeight="1" x14ac:dyDescent="0.35">
      <c r="A72" s="5"/>
      <c r="B72" s="5"/>
      <c r="C72" s="5"/>
      <c r="D72" s="8"/>
      <c r="E72" s="11"/>
      <c r="F72" s="8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9" customHeight="1" x14ac:dyDescent="0.35">
      <c r="A73" s="5"/>
      <c r="B73" s="5"/>
      <c r="C73" s="5"/>
      <c r="D73" s="8"/>
      <c r="E73" s="11"/>
      <c r="F73" s="8"/>
      <c r="G73" s="8"/>
      <c r="H73" s="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9" customHeight="1" x14ac:dyDescent="0.35">
      <c r="A74" s="5"/>
      <c r="B74" s="5"/>
      <c r="C74" s="5"/>
      <c r="D74" s="8"/>
      <c r="E74" s="11"/>
      <c r="F74" s="8"/>
      <c r="G74" s="8"/>
      <c r="H74" s="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9" customHeight="1" x14ac:dyDescent="0.35">
      <c r="A75" s="5"/>
      <c r="B75" s="5"/>
      <c r="C75" s="5"/>
      <c r="D75" s="8"/>
      <c r="E75" s="11"/>
      <c r="F75" s="8"/>
      <c r="G75" s="8"/>
      <c r="H75" s="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9" customHeight="1" x14ac:dyDescent="0.35">
      <c r="A76" s="5"/>
      <c r="B76" s="5"/>
      <c r="C76" s="5"/>
      <c r="D76" s="8"/>
      <c r="E76" s="11"/>
      <c r="F76" s="8"/>
      <c r="G76" s="8"/>
      <c r="H76" s="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9" customHeight="1" x14ac:dyDescent="0.35">
      <c r="A77" s="5"/>
      <c r="B77" s="5"/>
      <c r="C77" s="5"/>
      <c r="D77" s="8"/>
      <c r="E77" s="11"/>
      <c r="F77" s="8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9" customHeight="1" x14ac:dyDescent="0.35">
      <c r="A78" s="5"/>
      <c r="B78" s="5"/>
      <c r="C78" s="5"/>
      <c r="D78" s="8"/>
      <c r="E78" s="11"/>
      <c r="F78" s="8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9" customHeight="1" x14ac:dyDescent="0.35">
      <c r="A79" s="5"/>
      <c r="B79" s="5"/>
      <c r="C79" s="5"/>
      <c r="D79" s="8"/>
      <c r="E79" s="11"/>
      <c r="F79" s="8"/>
      <c r="G79" s="8"/>
      <c r="H79" s="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9" customHeight="1" x14ac:dyDescent="0.35">
      <c r="A80" s="5"/>
      <c r="B80" s="5"/>
      <c r="C80" s="5"/>
      <c r="D80" s="8"/>
      <c r="E80" s="11"/>
      <c r="F80" s="8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9" customHeight="1" x14ac:dyDescent="0.35">
      <c r="A81" s="5"/>
      <c r="B81" s="5"/>
      <c r="C81" s="5"/>
      <c r="D81" s="8"/>
      <c r="E81" s="11"/>
      <c r="F81" s="8"/>
      <c r="G81" s="8"/>
      <c r="H81" s="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9" customHeight="1" x14ac:dyDescent="0.35">
      <c r="A82" s="5"/>
      <c r="B82" s="5"/>
      <c r="C82" s="5"/>
      <c r="D82" s="8"/>
      <c r="E82" s="11"/>
      <c r="F82" s="8"/>
      <c r="G82" s="8"/>
      <c r="H82" s="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9" customHeight="1" x14ac:dyDescent="0.35">
      <c r="A83" s="5"/>
      <c r="B83" s="5"/>
      <c r="C83" s="5"/>
      <c r="D83" s="8"/>
      <c r="E83" s="11"/>
      <c r="F83" s="8"/>
      <c r="G83" s="8"/>
      <c r="H83" s="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9" customHeight="1" x14ac:dyDescent="0.35">
      <c r="A84" s="5"/>
      <c r="B84" s="5"/>
      <c r="C84" s="5"/>
      <c r="D84" s="8"/>
      <c r="E84" s="11"/>
      <c r="F84" s="8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9" customHeight="1" x14ac:dyDescent="0.35">
      <c r="A85" s="5"/>
      <c r="B85" s="5"/>
      <c r="C85" s="5"/>
      <c r="D85" s="8"/>
      <c r="E85" s="11"/>
      <c r="F85" s="8"/>
      <c r="G85" s="8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9" customHeight="1" x14ac:dyDescent="0.35">
      <c r="A86" s="5"/>
      <c r="B86" s="5"/>
      <c r="C86" s="5"/>
      <c r="D86" s="8"/>
      <c r="E86" s="11"/>
      <c r="F86" s="8"/>
      <c r="G86" s="8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9" customHeight="1" x14ac:dyDescent="0.35">
      <c r="A87" s="5"/>
      <c r="B87" s="5"/>
      <c r="C87" s="5"/>
      <c r="D87" s="8"/>
      <c r="E87" s="11"/>
      <c r="F87" s="8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9" customHeight="1" x14ac:dyDescent="0.35">
      <c r="A88" s="5"/>
      <c r="B88" s="5"/>
      <c r="C88" s="5"/>
      <c r="D88" s="8"/>
      <c r="E88" s="11"/>
      <c r="F88" s="8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9" customHeight="1" x14ac:dyDescent="0.35">
      <c r="A89" s="5"/>
      <c r="B89" s="5"/>
      <c r="C89" s="5"/>
      <c r="D89" s="8"/>
      <c r="E89" s="11"/>
      <c r="F89" s="8"/>
      <c r="G89" s="8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9" customHeight="1" x14ac:dyDescent="0.35">
      <c r="A90" s="5"/>
      <c r="B90" s="5"/>
      <c r="C90" s="5"/>
      <c r="D90" s="8"/>
      <c r="E90" s="11"/>
      <c r="F90" s="8"/>
      <c r="G90" s="8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9" customHeight="1" x14ac:dyDescent="0.35">
      <c r="A91" s="5"/>
      <c r="B91" s="5"/>
      <c r="C91" s="5"/>
      <c r="D91" s="8"/>
      <c r="E91" s="11"/>
      <c r="F91" s="8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9" customHeight="1" x14ac:dyDescent="0.35">
      <c r="A92" s="5"/>
      <c r="B92" s="5"/>
      <c r="C92" s="5"/>
      <c r="D92" s="8"/>
      <c r="E92" s="11"/>
      <c r="F92" s="8"/>
      <c r="G92" s="8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9" customHeight="1" x14ac:dyDescent="0.35">
      <c r="A93" s="5"/>
      <c r="B93" s="5"/>
      <c r="C93" s="5"/>
      <c r="D93" s="8"/>
      <c r="E93" s="11"/>
      <c r="F93" s="8"/>
      <c r="G93" s="8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9" customHeight="1" x14ac:dyDescent="0.35">
      <c r="A94" s="5"/>
      <c r="B94" s="5"/>
      <c r="C94" s="5"/>
      <c r="D94" s="8"/>
      <c r="E94" s="11"/>
      <c r="F94" s="8"/>
      <c r="G94" s="8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9" customHeight="1" x14ac:dyDescent="0.35">
      <c r="A95" s="5"/>
      <c r="B95" s="5"/>
      <c r="C95" s="5"/>
      <c r="D95" s="8"/>
      <c r="E95" s="11"/>
      <c r="F95" s="8"/>
      <c r="G95" s="8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9" customHeight="1" x14ac:dyDescent="0.35">
      <c r="A96" s="5"/>
      <c r="B96" s="5"/>
      <c r="C96" s="5"/>
      <c r="D96" s="8"/>
      <c r="E96" s="11"/>
      <c r="F96" s="8"/>
      <c r="G96" s="8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9" customHeight="1" x14ac:dyDescent="0.35">
      <c r="A97" s="5"/>
      <c r="B97" s="5"/>
      <c r="C97" s="5"/>
      <c r="D97" s="8"/>
      <c r="E97" s="11"/>
      <c r="F97" s="8"/>
      <c r="G97" s="8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9" customHeight="1" x14ac:dyDescent="0.35">
      <c r="A98" s="5"/>
      <c r="B98" s="5"/>
      <c r="C98" s="5"/>
      <c r="D98" s="8"/>
      <c r="E98" s="11"/>
      <c r="F98" s="8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9" customHeight="1" x14ac:dyDescent="0.35">
      <c r="A99" s="5"/>
      <c r="B99" s="5"/>
      <c r="C99" s="5"/>
      <c r="D99" s="8"/>
      <c r="E99" s="11"/>
      <c r="F99" s="8"/>
      <c r="G99" s="8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9" customHeight="1" x14ac:dyDescent="0.35">
      <c r="A838" s="5"/>
      <c r="B838" s="5"/>
      <c r="C838" s="5"/>
      <c r="D838" s="8"/>
      <c r="E838" s="11"/>
      <c r="F838" s="8"/>
      <c r="G838" s="8"/>
      <c r="H838" s="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9" customHeight="1" x14ac:dyDescent="0.35">
      <c r="A839" s="5"/>
      <c r="B839" s="5"/>
      <c r="C839" s="5"/>
      <c r="D839" s="8"/>
      <c r="E839" s="11"/>
      <c r="F839" s="8"/>
      <c r="G839" s="8"/>
      <c r="H839" s="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9" customHeight="1" x14ac:dyDescent="0.35">
      <c r="A840" s="5"/>
      <c r="B840" s="5"/>
      <c r="C840" s="5"/>
      <c r="D840" s="8"/>
      <c r="E840" s="11"/>
      <c r="F840" s="8"/>
      <c r="G840" s="8"/>
      <c r="H840" s="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9" customHeight="1" x14ac:dyDescent="0.35">
      <c r="A841" s="5"/>
      <c r="B841" s="5"/>
      <c r="C841" s="5"/>
      <c r="D841" s="8"/>
      <c r="E841" s="11"/>
      <c r="F841" s="8"/>
      <c r="G841" s="8"/>
      <c r="H841" s="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9" customHeight="1" x14ac:dyDescent="0.35">
      <c r="A842" s="5"/>
      <c r="B842" s="5"/>
      <c r="C842" s="5"/>
      <c r="D842" s="8"/>
      <c r="E842" s="11"/>
      <c r="F842" s="8"/>
      <c r="G842" s="8"/>
      <c r="H842" s="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9" customHeight="1" x14ac:dyDescent="0.35">
      <c r="A843" s="5"/>
      <c r="B843" s="5"/>
      <c r="C843" s="5"/>
      <c r="D843" s="8"/>
      <c r="E843" s="11"/>
      <c r="F843" s="8"/>
      <c r="G843" s="8"/>
      <c r="H843" s="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9" customHeight="1" x14ac:dyDescent="0.35">
      <c r="A844" s="5"/>
      <c r="B844" s="5"/>
      <c r="C844" s="5"/>
      <c r="D844" s="8"/>
      <c r="E844" s="11"/>
      <c r="F844" s="8"/>
      <c r="G844" s="8"/>
      <c r="H844" s="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9" customHeight="1" x14ac:dyDescent="0.35">
      <c r="A845" s="5"/>
      <c r="B845" s="5"/>
      <c r="C845" s="5"/>
      <c r="D845" s="8"/>
      <c r="E845" s="11"/>
      <c r="F845" s="8"/>
      <c r="G845" s="8"/>
      <c r="H845" s="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9" customHeight="1" x14ac:dyDescent="0.35">
      <c r="A846" s="5"/>
      <c r="B846" s="5"/>
      <c r="C846" s="5"/>
      <c r="D846" s="8"/>
      <c r="E846" s="11"/>
      <c r="F846" s="8"/>
      <c r="G846" s="8"/>
      <c r="H846" s="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</sheetData>
  <mergeCells count="25">
    <mergeCell ref="B7:C7"/>
    <mergeCell ref="B8:C8"/>
    <mergeCell ref="B9:C9"/>
    <mergeCell ref="B21:C21"/>
    <mergeCell ref="B18:C18"/>
    <mergeCell ref="B15:C15"/>
    <mergeCell ref="B10:C10"/>
    <mergeCell ref="B11:C11"/>
    <mergeCell ref="E1:G2"/>
    <mergeCell ref="A2:B2"/>
    <mergeCell ref="A4:B4"/>
    <mergeCell ref="A6:B6"/>
    <mergeCell ref="A5:B5"/>
    <mergeCell ref="A3:B3"/>
    <mergeCell ref="A1:B1"/>
    <mergeCell ref="B28:C28"/>
    <mergeCell ref="B29:C29"/>
    <mergeCell ref="B30:C30"/>
    <mergeCell ref="B17:C17"/>
    <mergeCell ref="B19:C19"/>
    <mergeCell ref="B22:C22"/>
    <mergeCell ref="B26:C26"/>
    <mergeCell ref="B23:C23"/>
    <mergeCell ref="B24:C24"/>
    <mergeCell ref="B27:C27"/>
  </mergeCells>
  <printOptions horizontalCentered="1"/>
  <pageMargins left="0.2" right="0.2" top="0.5" bottom="0.25" header="0.3" footer="0.3"/>
  <pageSetup scale="4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view="pageBreakPreview" zoomScale="44" zoomScaleNormal="6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3" t="s">
        <v>0</v>
      </c>
      <c r="B1" s="143"/>
      <c r="C1" s="27">
        <f>COMMENTS!C1</f>
        <v>118589</v>
      </c>
      <c r="E1" s="164"/>
      <c r="F1" s="141"/>
      <c r="G1" s="141"/>
      <c r="H1" s="16"/>
    </row>
    <row r="2" spans="1:22" ht="24.75" customHeight="1" thickBot="1" x14ac:dyDescent="0.55000000000000004">
      <c r="A2" s="143" t="s">
        <v>1</v>
      </c>
      <c r="B2" s="143"/>
      <c r="C2" s="1" t="str">
        <f>COMMENTS!C2</f>
        <v>VARSITY ZIP HOOD</v>
      </c>
      <c r="E2" s="165"/>
      <c r="F2" s="142"/>
      <c r="G2" s="142"/>
      <c r="H2" s="17"/>
    </row>
    <row r="3" spans="1:22" ht="22.75" customHeight="1" thickBot="1" x14ac:dyDescent="0.55000000000000004">
      <c r="A3" s="143" t="s">
        <v>2</v>
      </c>
      <c r="B3" s="143"/>
      <c r="C3" s="1" t="str">
        <f>COMMENTS!C4</f>
        <v>SU25</v>
      </c>
      <c r="G3" s="13"/>
      <c r="H3" s="17"/>
    </row>
    <row r="4" spans="1:22" ht="22.75" customHeight="1" thickBot="1" x14ac:dyDescent="0.55000000000000004">
      <c r="A4" s="146" t="s">
        <v>3</v>
      </c>
      <c r="B4" s="146"/>
      <c r="C4" s="15" t="s">
        <v>13</v>
      </c>
      <c r="E4" s="85" t="str">
        <f>COMMENTS!E4</f>
        <v>DATE: 10/3/2024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6" t="s">
        <v>7</v>
      </c>
      <c r="C6" s="167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5"/>
      <c r="B7" s="156"/>
      <c r="C7" s="156"/>
      <c r="D7" s="156"/>
      <c r="E7" s="156"/>
      <c r="F7" s="156"/>
      <c r="G7" s="156"/>
      <c r="H7" s="157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8"/>
      <c r="B8" s="159"/>
      <c r="C8" s="159"/>
      <c r="D8" s="159"/>
      <c r="E8" s="159"/>
      <c r="F8" s="159"/>
      <c r="G8" s="159"/>
      <c r="H8" s="160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8"/>
      <c r="B9" s="159"/>
      <c r="C9" s="159"/>
      <c r="D9" s="159"/>
      <c r="E9" s="159"/>
      <c r="F9" s="159"/>
      <c r="G9" s="159"/>
      <c r="H9" s="160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8"/>
      <c r="B10" s="159"/>
      <c r="C10" s="159"/>
      <c r="D10" s="159"/>
      <c r="E10" s="159"/>
      <c r="F10" s="159"/>
      <c r="G10" s="159"/>
      <c r="H10" s="160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8"/>
      <c r="B11" s="159"/>
      <c r="C11" s="159"/>
      <c r="D11" s="159"/>
      <c r="E11" s="159"/>
      <c r="F11" s="159"/>
      <c r="G11" s="159"/>
      <c r="H11" s="160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8"/>
      <c r="B12" s="159"/>
      <c r="C12" s="159"/>
      <c r="D12" s="159"/>
      <c r="E12" s="159"/>
      <c r="F12" s="159"/>
      <c r="G12" s="159"/>
      <c r="H12" s="160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8"/>
      <c r="B13" s="159"/>
      <c r="C13" s="159"/>
      <c r="D13" s="159"/>
      <c r="E13" s="159"/>
      <c r="F13" s="159"/>
      <c r="G13" s="159"/>
      <c r="H13" s="160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8"/>
      <c r="B14" s="159"/>
      <c r="C14" s="159"/>
      <c r="D14" s="159"/>
      <c r="E14" s="159"/>
      <c r="F14" s="159"/>
      <c r="G14" s="159"/>
      <c r="H14" s="160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8"/>
      <c r="B15" s="159"/>
      <c r="C15" s="159"/>
      <c r="D15" s="159"/>
      <c r="E15" s="159"/>
      <c r="F15" s="159"/>
      <c r="G15" s="159"/>
      <c r="H15" s="160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8"/>
      <c r="B16" s="159"/>
      <c r="C16" s="159"/>
      <c r="D16" s="159"/>
      <c r="E16" s="159"/>
      <c r="F16" s="159"/>
      <c r="G16" s="159"/>
      <c r="H16" s="160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8"/>
      <c r="B17" s="159"/>
      <c r="C17" s="159"/>
      <c r="D17" s="159"/>
      <c r="E17" s="159"/>
      <c r="F17" s="159"/>
      <c r="G17" s="159"/>
      <c r="H17" s="160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8"/>
      <c r="B18" s="159"/>
      <c r="C18" s="159"/>
      <c r="D18" s="159"/>
      <c r="E18" s="159"/>
      <c r="F18" s="159"/>
      <c r="G18" s="159"/>
      <c r="H18" s="160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8"/>
      <c r="B19" s="159"/>
      <c r="C19" s="159"/>
      <c r="D19" s="159"/>
      <c r="E19" s="159"/>
      <c r="F19" s="159"/>
      <c r="G19" s="159"/>
      <c r="H19" s="160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8"/>
      <c r="B20" s="159"/>
      <c r="C20" s="159"/>
      <c r="D20" s="159"/>
      <c r="E20" s="159"/>
      <c r="F20" s="159"/>
      <c r="G20" s="159"/>
      <c r="H20" s="160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8"/>
      <c r="B21" s="159"/>
      <c r="C21" s="159"/>
      <c r="D21" s="159"/>
      <c r="E21" s="159"/>
      <c r="F21" s="159"/>
      <c r="G21" s="159"/>
      <c r="H21" s="160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8"/>
      <c r="B22" s="159"/>
      <c r="C22" s="159"/>
      <c r="D22" s="159"/>
      <c r="E22" s="159"/>
      <c r="F22" s="159"/>
      <c r="G22" s="159"/>
      <c r="H22" s="160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8"/>
      <c r="B23" s="159"/>
      <c r="C23" s="159"/>
      <c r="D23" s="159"/>
      <c r="E23" s="159"/>
      <c r="F23" s="159"/>
      <c r="G23" s="159"/>
      <c r="H23" s="160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8"/>
      <c r="B24" s="159"/>
      <c r="C24" s="159"/>
      <c r="D24" s="159"/>
      <c r="E24" s="159"/>
      <c r="F24" s="159"/>
      <c r="G24" s="159"/>
      <c r="H24" s="160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8"/>
      <c r="B25" s="159"/>
      <c r="C25" s="159"/>
      <c r="D25" s="159"/>
      <c r="E25" s="159"/>
      <c r="F25" s="159"/>
      <c r="G25" s="159"/>
      <c r="H25" s="160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8"/>
      <c r="B26" s="159"/>
      <c r="C26" s="159"/>
      <c r="D26" s="159"/>
      <c r="E26" s="159"/>
      <c r="F26" s="159"/>
      <c r="G26" s="159"/>
      <c r="H26" s="160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8"/>
      <c r="B27" s="159"/>
      <c r="C27" s="159"/>
      <c r="D27" s="159"/>
      <c r="E27" s="159"/>
      <c r="F27" s="159"/>
      <c r="G27" s="159"/>
      <c r="H27" s="160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8"/>
      <c r="B28" s="159"/>
      <c r="C28" s="159"/>
      <c r="D28" s="159"/>
      <c r="E28" s="159"/>
      <c r="F28" s="159"/>
      <c r="G28" s="159"/>
      <c r="H28" s="160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8"/>
      <c r="B29" s="159"/>
      <c r="C29" s="159"/>
      <c r="D29" s="159"/>
      <c r="E29" s="159"/>
      <c r="F29" s="159"/>
      <c r="G29" s="159"/>
      <c r="H29" s="160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8"/>
      <c r="B30" s="159"/>
      <c r="C30" s="159"/>
      <c r="D30" s="159"/>
      <c r="E30" s="159"/>
      <c r="F30" s="159"/>
      <c r="G30" s="159"/>
      <c r="H30" s="160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8"/>
      <c r="B31" s="159"/>
      <c r="C31" s="159"/>
      <c r="D31" s="159"/>
      <c r="E31" s="159"/>
      <c r="F31" s="159"/>
      <c r="G31" s="159"/>
      <c r="H31" s="160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8"/>
      <c r="B32" s="159"/>
      <c r="C32" s="159"/>
      <c r="D32" s="159"/>
      <c r="E32" s="159"/>
      <c r="F32" s="159"/>
      <c r="G32" s="159"/>
      <c r="H32" s="160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8"/>
      <c r="B33" s="159"/>
      <c r="C33" s="159"/>
      <c r="D33" s="159"/>
      <c r="E33" s="159"/>
      <c r="F33" s="159"/>
      <c r="G33" s="159"/>
      <c r="H33" s="160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8"/>
      <c r="B34" s="159"/>
      <c r="C34" s="159"/>
      <c r="D34" s="159"/>
      <c r="E34" s="159"/>
      <c r="F34" s="159"/>
      <c r="G34" s="159"/>
      <c r="H34" s="160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8"/>
      <c r="B35" s="159"/>
      <c r="C35" s="159"/>
      <c r="D35" s="159"/>
      <c r="E35" s="159"/>
      <c r="F35" s="159"/>
      <c r="G35" s="159"/>
      <c r="H35" s="160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8"/>
      <c r="B36" s="159"/>
      <c r="C36" s="159"/>
      <c r="D36" s="159"/>
      <c r="E36" s="159"/>
      <c r="F36" s="159"/>
      <c r="G36" s="159"/>
      <c r="H36" s="160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8"/>
      <c r="B37" s="159"/>
      <c r="C37" s="159"/>
      <c r="D37" s="159"/>
      <c r="E37" s="159"/>
      <c r="F37" s="159"/>
      <c r="G37" s="159"/>
      <c r="H37" s="16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1"/>
      <c r="B38" s="162"/>
      <c r="C38" s="162"/>
      <c r="D38" s="162"/>
      <c r="E38" s="162"/>
      <c r="F38" s="162"/>
      <c r="G38" s="162"/>
      <c r="H38" s="16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49"/>
  <sheetViews>
    <sheetView view="pageBreakPreview" zoomScale="45" zoomScaleNormal="56" zoomScaleSheetLayoutView="45" workbookViewId="0">
      <pane xSplit="10" ySplit="5" topLeftCell="K14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22" sqref="D22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56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43" t="s">
        <v>9</v>
      </c>
      <c r="B1" s="143"/>
      <c r="C1" s="83">
        <f>COMMENTS!C1</f>
        <v>118589</v>
      </c>
      <c r="D1" s="122"/>
      <c r="E1" s="31"/>
      <c r="F1" s="32"/>
      <c r="G1" s="32"/>
      <c r="H1" s="14"/>
      <c r="I1" s="14"/>
      <c r="J1" s="14"/>
    </row>
    <row r="2" spans="1:21" ht="24.75" customHeight="1" thickBot="1" x14ac:dyDescent="1.05">
      <c r="A2" s="143" t="s">
        <v>10</v>
      </c>
      <c r="B2" s="143"/>
      <c r="C2" s="27" t="str">
        <f>COMMENTS!C2</f>
        <v>VARSITY ZIP HOOD</v>
      </c>
      <c r="D2" s="85"/>
      <c r="F2" s="7"/>
      <c r="G2" s="7"/>
      <c r="H2" s="14"/>
      <c r="I2" s="14"/>
      <c r="J2" s="14"/>
    </row>
    <row r="3" spans="1:21" ht="22.75" customHeight="1" thickBot="1" x14ac:dyDescent="0.55000000000000004">
      <c r="A3" s="147" t="s">
        <v>29</v>
      </c>
      <c r="B3" s="148"/>
      <c r="C3" s="27" t="str">
        <f>COMMENTS!C3</f>
        <v>UNAVAILABLE</v>
      </c>
      <c r="D3" s="85"/>
      <c r="F3" s="33"/>
      <c r="G3" s="33"/>
      <c r="H3" s="34"/>
    </row>
    <row r="4" spans="1:21" ht="22.75" customHeight="1" thickBot="1" x14ac:dyDescent="0.55000000000000004">
      <c r="A4" s="143" t="s">
        <v>36</v>
      </c>
      <c r="B4" s="143"/>
      <c r="C4" s="27" t="str">
        <f>COMMENTS!C4</f>
        <v>SU25</v>
      </c>
      <c r="D4" s="85"/>
      <c r="F4" s="85"/>
      <c r="G4" s="85" t="str">
        <f>COMMENTS!E4</f>
        <v>DATE: 10/3/2024</v>
      </c>
      <c r="H4" s="34"/>
    </row>
    <row r="5" spans="1:21" ht="22.75" customHeight="1" thickBot="1" x14ac:dyDescent="0.55000000000000004">
      <c r="A5" s="146" t="s">
        <v>11</v>
      </c>
      <c r="B5" s="146"/>
      <c r="C5" s="27" t="str">
        <f>COMMENTS!C5</f>
        <v>M</v>
      </c>
      <c r="D5" s="85"/>
      <c r="F5" s="33"/>
      <c r="G5" s="33"/>
    </row>
    <row r="6" spans="1:21" ht="22.75" customHeight="1" thickBot="1" x14ac:dyDescent="0.55000000000000004">
      <c r="A6" s="147" t="s">
        <v>8</v>
      </c>
      <c r="B6" s="148"/>
      <c r="C6" s="117">
        <f>COMMENTS!C6</f>
        <v>0</v>
      </c>
      <c r="D6" s="123"/>
      <c r="J6" s="36"/>
    </row>
    <row r="7" spans="1:21" ht="39.75" customHeight="1" thickBot="1" x14ac:dyDescent="0.4">
      <c r="A7" s="37"/>
      <c r="B7" s="166" t="s">
        <v>4</v>
      </c>
      <c r="C7" s="170"/>
      <c r="D7" s="124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4"/>
      <c r="B8" s="171" t="s">
        <v>6</v>
      </c>
      <c r="C8" s="172"/>
      <c r="D8" s="130"/>
      <c r="E8" s="126"/>
      <c r="F8" s="65" t="s">
        <v>73</v>
      </c>
      <c r="G8" s="65" t="s">
        <v>20</v>
      </c>
      <c r="H8" s="66" t="s">
        <v>13</v>
      </c>
      <c r="I8" s="67" t="s">
        <v>21</v>
      </c>
      <c r="J8" s="68" t="s">
        <v>22</v>
      </c>
      <c r="K8" s="68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0" customHeight="1" x14ac:dyDescent="0.35">
      <c r="A9" s="70">
        <v>1</v>
      </c>
      <c r="B9" s="173" t="s">
        <v>24</v>
      </c>
      <c r="C9" s="174"/>
      <c r="D9" s="132" t="s">
        <v>82</v>
      </c>
      <c r="E9" s="127">
        <v>0.25</v>
      </c>
      <c r="F9" s="71">
        <f>G9-1/4</f>
        <v>7</v>
      </c>
      <c r="G9" s="71">
        <f>H9-1/4</f>
        <v>7.25</v>
      </c>
      <c r="H9" s="72">
        <v>7.5</v>
      </c>
      <c r="I9" s="73">
        <f>H9+1/4</f>
        <v>7.75</v>
      </c>
      <c r="J9" s="73">
        <f>H9+0.5</f>
        <v>8</v>
      </c>
      <c r="K9" s="74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5">
        <v>2</v>
      </c>
      <c r="B10" s="175" t="s">
        <v>41</v>
      </c>
      <c r="C10" s="175"/>
      <c r="D10" s="131" t="s">
        <v>83</v>
      </c>
      <c r="E10" s="128">
        <v>0.75</v>
      </c>
      <c r="F10" s="76">
        <f t="shared" ref="F10:G13" si="0">G10-1</f>
        <v>24</v>
      </c>
      <c r="G10" s="76">
        <f t="shared" si="0"/>
        <v>25</v>
      </c>
      <c r="H10" s="77">
        <v>26</v>
      </c>
      <c r="I10" s="78">
        <f>H10+1</f>
        <v>27</v>
      </c>
      <c r="J10" s="78">
        <f>H10+2</f>
        <v>28</v>
      </c>
      <c r="K10" s="79">
        <f>I10+2</f>
        <v>29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5">
        <v>3</v>
      </c>
      <c r="B11" s="175" t="s">
        <v>32</v>
      </c>
      <c r="C11" s="175"/>
      <c r="D11" s="131" t="s">
        <v>84</v>
      </c>
      <c r="E11" s="128">
        <v>0.75</v>
      </c>
      <c r="F11" s="76">
        <f t="shared" si="0"/>
        <v>25</v>
      </c>
      <c r="G11" s="76">
        <f t="shared" si="0"/>
        <v>26</v>
      </c>
      <c r="H11" s="77">
        <v>27</v>
      </c>
      <c r="I11" s="78">
        <f>H11+1</f>
        <v>28</v>
      </c>
      <c r="J11" s="78">
        <f t="shared" ref="J11" si="1">H11+2</f>
        <v>29</v>
      </c>
      <c r="K11" s="79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5">
        <v>4</v>
      </c>
      <c r="B12" s="176" t="s">
        <v>64</v>
      </c>
      <c r="C12" s="175"/>
      <c r="D12" s="131" t="s">
        <v>85</v>
      </c>
      <c r="E12" s="128">
        <v>0.75</v>
      </c>
      <c r="F12" s="76">
        <f t="shared" si="0"/>
        <v>18</v>
      </c>
      <c r="G12" s="76">
        <f t="shared" si="0"/>
        <v>19</v>
      </c>
      <c r="H12" s="77">
        <v>20</v>
      </c>
      <c r="I12" s="78">
        <f>H12+1</f>
        <v>21</v>
      </c>
      <c r="J12" s="78">
        <f t="shared" ref="J12:K12" si="3">H12+2</f>
        <v>22</v>
      </c>
      <c r="K12" s="79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70">
        <v>5</v>
      </c>
      <c r="B13" s="173" t="s">
        <v>28</v>
      </c>
      <c r="C13" s="174"/>
      <c r="D13" s="131" t="s">
        <v>86</v>
      </c>
      <c r="E13" s="128">
        <v>0.75</v>
      </c>
      <c r="F13" s="71">
        <f t="shared" si="0"/>
        <v>24</v>
      </c>
      <c r="G13" s="71">
        <f t="shared" si="0"/>
        <v>25</v>
      </c>
      <c r="H13" s="72">
        <v>26</v>
      </c>
      <c r="I13" s="73">
        <f>H13+1</f>
        <v>27</v>
      </c>
      <c r="J13" s="73">
        <f>H13+2</f>
        <v>28</v>
      </c>
      <c r="K13" s="74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5">
        <v>6</v>
      </c>
      <c r="B14" s="80" t="s">
        <v>39</v>
      </c>
      <c r="C14" s="81"/>
      <c r="D14" s="131" t="s">
        <v>87</v>
      </c>
      <c r="E14" s="128">
        <v>0.375</v>
      </c>
      <c r="F14" s="76">
        <f>G14-0.5</f>
        <v>10.5</v>
      </c>
      <c r="G14" s="76">
        <f>H14-0.5</f>
        <v>11</v>
      </c>
      <c r="H14" s="77">
        <v>11.5</v>
      </c>
      <c r="I14" s="78">
        <f>H14+0.5</f>
        <v>12</v>
      </c>
      <c r="J14" s="78">
        <f>H14+1</f>
        <v>12.5</v>
      </c>
      <c r="K14" s="79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5">
        <v>7</v>
      </c>
      <c r="B15" s="176" t="s">
        <v>33</v>
      </c>
      <c r="C15" s="175"/>
      <c r="D15" s="131" t="s">
        <v>88</v>
      </c>
      <c r="E15" s="128">
        <v>0.375</v>
      </c>
      <c r="F15" s="76">
        <f>G15-0.5</f>
        <v>10.75</v>
      </c>
      <c r="G15" s="76">
        <f>H15-0.5</f>
        <v>11.25</v>
      </c>
      <c r="H15" s="77">
        <v>11.75</v>
      </c>
      <c r="I15" s="78">
        <f>H15+0.5</f>
        <v>12.25</v>
      </c>
      <c r="J15" s="78">
        <f>H15+1</f>
        <v>12.75</v>
      </c>
      <c r="K15" s="79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5">
        <v>8</v>
      </c>
      <c r="B16" s="176" t="s">
        <v>27</v>
      </c>
      <c r="C16" s="175"/>
      <c r="D16" s="131" t="s">
        <v>89</v>
      </c>
      <c r="E16" s="128">
        <v>0.75</v>
      </c>
      <c r="F16" s="76">
        <f>G16-1</f>
        <v>18.5</v>
      </c>
      <c r="G16" s="76">
        <f>H16-1</f>
        <v>19.5</v>
      </c>
      <c r="H16" s="77">
        <v>20.5</v>
      </c>
      <c r="I16" s="78">
        <f>H16+1</f>
        <v>21.5</v>
      </c>
      <c r="J16" s="78">
        <f>H16+2</f>
        <v>22.5</v>
      </c>
      <c r="K16" s="79">
        <f>I16+2</f>
        <v>23.5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5">
        <v>9</v>
      </c>
      <c r="B17" s="176" t="s">
        <v>37</v>
      </c>
      <c r="C17" s="175"/>
      <c r="D17" s="131" t="s">
        <v>90</v>
      </c>
      <c r="E17" s="128">
        <v>0.25</v>
      </c>
      <c r="F17" s="76">
        <f>G17-1/4</f>
        <v>3</v>
      </c>
      <c r="G17" s="76">
        <f>H17-1/4</f>
        <v>3.25</v>
      </c>
      <c r="H17" s="77">
        <v>3.5</v>
      </c>
      <c r="I17" s="78">
        <f>H17+1/4</f>
        <v>3.75</v>
      </c>
      <c r="J17" s="78">
        <f>H17+0.5</f>
        <v>4</v>
      </c>
      <c r="K17" s="79">
        <f>I17+0.5</f>
        <v>4.25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5">
        <v>10</v>
      </c>
      <c r="B18" s="176" t="s">
        <v>42</v>
      </c>
      <c r="C18" s="175"/>
      <c r="D18" s="131" t="s">
        <v>91</v>
      </c>
      <c r="E18" s="128">
        <v>0.125</v>
      </c>
      <c r="F18" s="76">
        <f>G18-0</f>
        <v>1.5</v>
      </c>
      <c r="G18" s="76">
        <f>H18-0</f>
        <v>1.5</v>
      </c>
      <c r="H18" s="77">
        <v>1.5</v>
      </c>
      <c r="I18" s="78">
        <f>H18+0</f>
        <v>1.5</v>
      </c>
      <c r="J18" s="78">
        <f>H18+0</f>
        <v>1.5</v>
      </c>
      <c r="K18" s="79">
        <f>I18+0</f>
        <v>1.5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0">
        <v>11</v>
      </c>
      <c r="B19" s="178" t="s">
        <v>56</v>
      </c>
      <c r="C19" s="179"/>
      <c r="D19" s="119" t="s">
        <v>92</v>
      </c>
      <c r="E19" s="128">
        <v>0.125</v>
      </c>
      <c r="F19" s="71">
        <f>G19-0</f>
        <v>1.5</v>
      </c>
      <c r="G19" s="71">
        <f>H19-0</f>
        <v>1.5</v>
      </c>
      <c r="H19" s="72">
        <v>1.5</v>
      </c>
      <c r="I19" s="73">
        <f>H19+0</f>
        <v>1.5</v>
      </c>
      <c r="J19" s="73">
        <f>H19+0</f>
        <v>1.5</v>
      </c>
      <c r="K19" s="74">
        <f>I19+0</f>
        <v>1.5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5">
        <v>12</v>
      </c>
      <c r="B20" s="82" t="s">
        <v>50</v>
      </c>
      <c r="C20" s="125"/>
      <c r="D20" s="82" t="s">
        <v>93</v>
      </c>
      <c r="E20" s="128">
        <v>0.25</v>
      </c>
      <c r="F20" s="76">
        <f>G20-1/4</f>
        <v>15.25</v>
      </c>
      <c r="G20" s="76">
        <f>H20-1/4</f>
        <v>15.5</v>
      </c>
      <c r="H20" s="77">
        <v>15.75</v>
      </c>
      <c r="I20" s="78">
        <f>H20+1/4</f>
        <v>16</v>
      </c>
      <c r="J20" s="78">
        <f>H20+1/2</f>
        <v>16.25</v>
      </c>
      <c r="K20" s="79">
        <f>I20+0.5</f>
        <v>16.5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5">
        <v>13</v>
      </c>
      <c r="B21" s="134" t="s">
        <v>51</v>
      </c>
      <c r="C21" s="177"/>
      <c r="D21" s="120" t="s">
        <v>94</v>
      </c>
      <c r="E21" s="128">
        <v>0.25</v>
      </c>
      <c r="F21" s="76">
        <f>G21-0.25</f>
        <v>10.5</v>
      </c>
      <c r="G21" s="76">
        <f>H21-0.25</f>
        <v>10.75</v>
      </c>
      <c r="H21" s="77">
        <v>11</v>
      </c>
      <c r="I21" s="78">
        <f>H21+1/4</f>
        <v>11.25</v>
      </c>
      <c r="J21" s="78">
        <f>H21+1/2</f>
        <v>11.5</v>
      </c>
      <c r="K21" s="79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5">
        <v>14</v>
      </c>
      <c r="B22" s="82" t="s">
        <v>52</v>
      </c>
      <c r="C22" s="125"/>
      <c r="D22" s="82" t="s">
        <v>95</v>
      </c>
      <c r="E22" s="128">
        <v>0.375</v>
      </c>
      <c r="F22" s="76">
        <f>G22-0.5</f>
        <v>10</v>
      </c>
      <c r="G22" s="76">
        <f>H22-0</f>
        <v>10.5</v>
      </c>
      <c r="H22" s="77">
        <v>10.5</v>
      </c>
      <c r="I22" s="78">
        <f>H22+0.5</f>
        <v>11</v>
      </c>
      <c r="J22" s="78">
        <f>H22+0.5</f>
        <v>11</v>
      </c>
      <c r="K22" s="79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5">
        <v>15</v>
      </c>
      <c r="B23" s="177" t="s">
        <v>53</v>
      </c>
      <c r="C23" s="180"/>
      <c r="D23" s="120" t="s">
        <v>96</v>
      </c>
      <c r="E23" s="128">
        <v>0.375</v>
      </c>
      <c r="F23" s="76">
        <f>G23-0.5</f>
        <v>11.5</v>
      </c>
      <c r="G23" s="76">
        <f>H23-0</f>
        <v>12</v>
      </c>
      <c r="H23" s="77">
        <v>12</v>
      </c>
      <c r="I23" s="78">
        <f>H23+0.5</f>
        <v>12.5</v>
      </c>
      <c r="J23" s="78">
        <f>H23+0.5</f>
        <v>12.5</v>
      </c>
      <c r="K23" s="79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5">
        <v>16</v>
      </c>
      <c r="B24" s="176" t="s">
        <v>54</v>
      </c>
      <c r="C24" s="175"/>
      <c r="D24" s="132" t="s">
        <v>97</v>
      </c>
      <c r="E24" s="128">
        <v>0.25</v>
      </c>
      <c r="F24" s="76">
        <f>G24-0.5</f>
        <v>9</v>
      </c>
      <c r="G24" s="76">
        <f>H24-0</f>
        <v>9.5</v>
      </c>
      <c r="H24" s="77">
        <v>9.5</v>
      </c>
      <c r="I24" s="78">
        <f>H24+0.5</f>
        <v>10</v>
      </c>
      <c r="J24" s="78">
        <f>H24+0.5</f>
        <v>10</v>
      </c>
      <c r="K24" s="79">
        <f>I24+0.5</f>
        <v>10.5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5">
        <v>17</v>
      </c>
      <c r="B25" s="176" t="s">
        <v>55</v>
      </c>
      <c r="C25" s="175"/>
      <c r="D25" s="132" t="s">
        <v>98</v>
      </c>
      <c r="E25" s="128">
        <v>0.25</v>
      </c>
      <c r="F25" s="76">
        <f>G25-0.25</f>
        <v>6</v>
      </c>
      <c r="G25" s="76">
        <f>H25</f>
        <v>6.25</v>
      </c>
      <c r="H25" s="77">
        <v>6.25</v>
      </c>
      <c r="I25" s="78">
        <f>H25+0.25</f>
        <v>6.5</v>
      </c>
      <c r="J25" s="78">
        <f>H25+0.25</f>
        <v>6.5</v>
      </c>
      <c r="K25" s="79">
        <f>I25+0.5</f>
        <v>7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3" customHeight="1" x14ac:dyDescent="0.35">
      <c r="A26" s="75">
        <v>18</v>
      </c>
      <c r="B26" s="176" t="s">
        <v>25</v>
      </c>
      <c r="C26" s="175"/>
      <c r="D26" s="132" t="s">
        <v>114</v>
      </c>
      <c r="E26" s="128">
        <v>0.125</v>
      </c>
      <c r="F26" s="76">
        <f>G26-1/4</f>
        <v>3.25</v>
      </c>
      <c r="G26" s="76">
        <f>H26-1/4</f>
        <v>3.5</v>
      </c>
      <c r="H26" s="77">
        <v>3.75</v>
      </c>
      <c r="I26" s="78">
        <f>H26+1/4</f>
        <v>4</v>
      </c>
      <c r="J26" s="78">
        <f>H26+1/2</f>
        <v>4.25</v>
      </c>
      <c r="K26" s="79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31.5" customHeight="1" x14ac:dyDescent="0.35">
      <c r="A27" s="75">
        <v>19</v>
      </c>
      <c r="B27" s="176" t="s">
        <v>26</v>
      </c>
      <c r="C27" s="175"/>
      <c r="D27" s="132" t="s">
        <v>99</v>
      </c>
      <c r="E27" s="128">
        <v>0.125</v>
      </c>
      <c r="F27" s="76">
        <f>G27-0</f>
        <v>0.5</v>
      </c>
      <c r="G27" s="76">
        <f>H27-0</f>
        <v>0.5</v>
      </c>
      <c r="H27" s="77">
        <v>0.5</v>
      </c>
      <c r="I27" s="78">
        <f>H27+0</f>
        <v>0.5</v>
      </c>
      <c r="J27" s="78">
        <f t="shared" ref="J27:K27" si="4">H27+0</f>
        <v>0.5</v>
      </c>
      <c r="K27" s="79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5">
        <v>20</v>
      </c>
      <c r="B28" s="176" t="s">
        <v>66</v>
      </c>
      <c r="C28" s="175"/>
      <c r="D28" s="131" t="s">
        <v>100</v>
      </c>
      <c r="E28" s="128">
        <v>0.25</v>
      </c>
      <c r="F28" s="76">
        <f>G28-3/8</f>
        <v>9</v>
      </c>
      <c r="G28" s="76">
        <f>H28-3/8</f>
        <v>9.375</v>
      </c>
      <c r="H28" s="77">
        <v>9.75</v>
      </c>
      <c r="I28" s="78">
        <f>H28+0.375</f>
        <v>10.125</v>
      </c>
      <c r="J28" s="78">
        <f>H28+0.75</f>
        <v>10.5</v>
      </c>
      <c r="K28" s="79">
        <f>I28+3/4</f>
        <v>10.875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5">
        <v>21</v>
      </c>
      <c r="B29" s="176" t="s">
        <v>68</v>
      </c>
      <c r="C29" s="175"/>
      <c r="D29" s="131" t="s">
        <v>101</v>
      </c>
      <c r="E29" s="128">
        <v>0.25</v>
      </c>
      <c r="F29" s="76">
        <f>G29-0.375</f>
        <v>6.25</v>
      </c>
      <c r="G29" s="76">
        <f>H29-0.375</f>
        <v>6.625</v>
      </c>
      <c r="H29" s="77">
        <v>7</v>
      </c>
      <c r="I29" s="78">
        <f>H29+0.375</f>
        <v>7.375</v>
      </c>
      <c r="J29" s="78">
        <f>H29+0.75</f>
        <v>7.75</v>
      </c>
      <c r="K29" s="79">
        <f>I29+0.75</f>
        <v>8.125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5">
        <v>22</v>
      </c>
      <c r="B30" s="176" t="s">
        <v>61</v>
      </c>
      <c r="C30" s="175"/>
      <c r="D30" s="131" t="s">
        <v>102</v>
      </c>
      <c r="E30" s="128">
        <v>0.25</v>
      </c>
      <c r="F30" s="76">
        <f>G30-1/4</f>
        <v>4.5</v>
      </c>
      <c r="G30" s="76">
        <f>H30-1/4</f>
        <v>4.75</v>
      </c>
      <c r="H30" s="77">
        <v>5</v>
      </c>
      <c r="I30" s="78">
        <f>H30+1/4</f>
        <v>5.25</v>
      </c>
      <c r="J30" s="78">
        <f>H30+0.5</f>
        <v>5.5</v>
      </c>
      <c r="K30" s="79">
        <f>I30+0.5</f>
        <v>5.75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5">
        <v>23</v>
      </c>
      <c r="B31" s="176" t="s">
        <v>65</v>
      </c>
      <c r="C31" s="175"/>
      <c r="D31" s="131" t="s">
        <v>103</v>
      </c>
      <c r="E31" s="128">
        <v>0.75</v>
      </c>
      <c r="F31" s="76">
        <f>G31-1</f>
        <v>22</v>
      </c>
      <c r="G31" s="76">
        <f>H31-1</f>
        <v>23</v>
      </c>
      <c r="H31" s="77">
        <v>24</v>
      </c>
      <c r="I31" s="78">
        <f>H31+1</f>
        <v>25</v>
      </c>
      <c r="J31" s="78">
        <f t="shared" ref="J31" si="5">H31+2</f>
        <v>26</v>
      </c>
      <c r="K31" s="79">
        <f t="shared" ref="K31" si="6">I31+2</f>
        <v>27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5">
        <v>24</v>
      </c>
      <c r="B32" s="176" t="s">
        <v>67</v>
      </c>
      <c r="C32" s="175"/>
      <c r="D32" s="131" t="s">
        <v>104</v>
      </c>
      <c r="E32" s="129">
        <v>0.375</v>
      </c>
      <c r="F32" s="76">
        <f>G32-0.5</f>
        <v>45</v>
      </c>
      <c r="G32" s="76">
        <f>H32-0.5</f>
        <v>45.5</v>
      </c>
      <c r="H32" s="77">
        <v>46</v>
      </c>
      <c r="I32" s="78">
        <f>H32+0.5</f>
        <v>46.5</v>
      </c>
      <c r="J32" s="78">
        <f>H32+1</f>
        <v>47</v>
      </c>
      <c r="K32" s="79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5">
        <v>25</v>
      </c>
      <c r="B33" s="176" t="s">
        <v>69</v>
      </c>
      <c r="C33" s="175"/>
      <c r="D33" s="131" t="s">
        <v>105</v>
      </c>
      <c r="E33" s="129">
        <v>0.25</v>
      </c>
      <c r="F33" s="76">
        <f>G33-0.875</f>
        <v>18.75</v>
      </c>
      <c r="G33" s="76">
        <f>H33-0.875</f>
        <v>19.625</v>
      </c>
      <c r="H33" s="77">
        <v>20.5</v>
      </c>
      <c r="I33" s="78">
        <f>H33+0.875</f>
        <v>21.375</v>
      </c>
      <c r="J33" s="78">
        <f>H33+1.75</f>
        <v>22.25</v>
      </c>
      <c r="K33" s="79">
        <f>I33+1.75</f>
        <v>23.125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6">
        <v>26</v>
      </c>
      <c r="B34" s="168" t="s">
        <v>70</v>
      </c>
      <c r="C34" s="169"/>
      <c r="D34" s="121"/>
      <c r="E34" s="87">
        <v>0.125</v>
      </c>
      <c r="F34" s="88">
        <f>G34-0.25</f>
        <v>-0.5</v>
      </c>
      <c r="G34" s="88">
        <f>H34-0.25</f>
        <v>-0.25</v>
      </c>
      <c r="H34" s="89"/>
      <c r="I34" s="90">
        <f>H34+0.25</f>
        <v>0.25</v>
      </c>
      <c r="J34" s="90">
        <f>H34+0.5</f>
        <v>0.5</v>
      </c>
      <c r="K34" s="91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</sheetData>
  <mergeCells count="31">
    <mergeCell ref="B29:C29"/>
    <mergeCell ref="B30:C30"/>
    <mergeCell ref="B31:C31"/>
    <mergeCell ref="B27:C27"/>
    <mergeCell ref="B26:C26"/>
    <mergeCell ref="B23:C23"/>
    <mergeCell ref="B24:C24"/>
    <mergeCell ref="B15:C15"/>
    <mergeCell ref="B25:C25"/>
    <mergeCell ref="B28:C28"/>
    <mergeCell ref="A1:B1"/>
    <mergeCell ref="A2:B2"/>
    <mergeCell ref="A3:B3"/>
    <mergeCell ref="A4:B4"/>
    <mergeCell ref="A5:B5"/>
    <mergeCell ref="B34:C34"/>
    <mergeCell ref="A6:B6"/>
    <mergeCell ref="B7:C7"/>
    <mergeCell ref="B8:C8"/>
    <mergeCell ref="B9:C9"/>
    <mergeCell ref="B11:C11"/>
    <mergeCell ref="B10:C10"/>
    <mergeCell ref="B12:C12"/>
    <mergeCell ref="B13:C13"/>
    <mergeCell ref="B21:C21"/>
    <mergeCell ref="B16:C16"/>
    <mergeCell ref="B19:C19"/>
    <mergeCell ref="B17:C17"/>
    <mergeCell ref="B18:C18"/>
    <mergeCell ref="B33:C33"/>
    <mergeCell ref="B32:C32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B16DCF-C077-4EDC-9CAB-5F28C42A41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424190-8E04-4D19-9CAA-7B1F82A48E5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92049AE8-3EA6-4D47-9DFA-9AB4C72EA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2023-03-28T14:55:23Z</cp:lastPrinted>
  <dcterms:created xsi:type="dcterms:W3CDTF">2016-07-21T00:16:02Z</dcterms:created>
  <dcterms:modified xsi:type="dcterms:W3CDTF">2024-12-04T10:56:21Z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