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2-STYLE-FILE/5. COMMENTS/PP SAMPLE/"/>
    </mc:Choice>
  </mc:AlternateContent>
  <xr:revisionPtr revIDLastSave="0" documentId="8_{562F1BDB-DD4D-4799-A9E9-A9B0BB40CC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MENTS" sheetId="1" r:id="rId1"/>
    <sheet name="1ST. PROTO" sheetId="2" r:id="rId2"/>
    <sheet name="SMS" sheetId="4" r:id="rId3"/>
    <sheet name="PPS" sheetId="5" r:id="rId4"/>
    <sheet name="GRADING" sheetId="3" r:id="rId5"/>
  </sheets>
  <definedNames>
    <definedName name="_xlnm.Print_Area" localSheetId="1">'1ST. PROTO'!$A$1:$H$38</definedName>
    <definedName name="_xlnm.Print_Area" localSheetId="0">COMMENTS!$A$1:$O$50</definedName>
    <definedName name="_xlnm.Print_Area" localSheetId="4">GRADING!$A$1:$K$33</definedName>
    <definedName name="_xlnm.Print_Area" localSheetId="3">PPS!$A$1:$H$38</definedName>
    <definedName name="_xlnm.Print_Area" localSheetId="2">SMS!$A$1:$H$38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C3" i="5"/>
  <c r="C2" i="5"/>
  <c r="C1" i="5"/>
  <c r="N13" i="1"/>
  <c r="N12" i="1"/>
  <c r="N11" i="1"/>
  <c r="N22" i="1"/>
  <c r="N24" i="1"/>
  <c r="N33" i="1"/>
  <c r="N32" i="1"/>
  <c r="N31" i="1"/>
  <c r="N30" i="1"/>
  <c r="N29" i="1"/>
  <c r="N28" i="1"/>
  <c r="N27" i="1"/>
  <c r="N26" i="1"/>
  <c r="N25" i="1"/>
  <c r="N23" i="1"/>
  <c r="N21" i="1"/>
  <c r="N20" i="1"/>
  <c r="N19" i="1"/>
  <c r="N18" i="1"/>
  <c r="N17" i="1"/>
  <c r="N16" i="1"/>
  <c r="N15" i="1"/>
  <c r="N14" i="1"/>
  <c r="N10" i="1"/>
  <c r="N9" i="1"/>
  <c r="N34" i="1"/>
  <c r="G25" i="3"/>
  <c r="F25" i="3"/>
  <c r="G24" i="3"/>
  <c r="F24" i="3"/>
  <c r="G23" i="3"/>
  <c r="F23" i="3"/>
  <c r="G22" i="3"/>
  <c r="F22" i="3"/>
  <c r="F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E4" i="4"/>
  <c r="C3" i="4"/>
  <c r="C2" i="4"/>
  <c r="C1" i="4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34" i="1"/>
  <c r="K24" i="1"/>
  <c r="K1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33" i="3"/>
  <c r="K33" i="3"/>
  <c r="J33" i="3"/>
  <c r="C6" i="3"/>
  <c r="C5" i="3"/>
  <c r="C4" i="3"/>
  <c r="C3" i="3"/>
  <c r="C2" i="3"/>
  <c r="C1" i="3"/>
  <c r="I32" i="3"/>
  <c r="K32" i="3"/>
  <c r="J32" i="3"/>
  <c r="I31" i="3"/>
  <c r="K31" i="3"/>
  <c r="J31" i="3"/>
  <c r="E4" i="2"/>
  <c r="I30" i="3"/>
  <c r="K30" i="3"/>
  <c r="J30" i="3"/>
  <c r="I29" i="3"/>
  <c r="K29" i="3"/>
  <c r="J29" i="3"/>
  <c r="I28" i="3"/>
  <c r="K28" i="3"/>
  <c r="J28" i="3"/>
  <c r="I25" i="3"/>
  <c r="K25" i="3"/>
  <c r="J25" i="3"/>
  <c r="I24" i="3"/>
  <c r="K24" i="3"/>
  <c r="J24" i="3"/>
  <c r="I23" i="3"/>
  <c r="K23" i="3"/>
  <c r="J23" i="3"/>
  <c r="I22" i="3"/>
  <c r="K22" i="3"/>
  <c r="J22" i="3"/>
  <c r="I21" i="3"/>
  <c r="K21" i="3"/>
  <c r="J21" i="3"/>
  <c r="I20" i="3"/>
  <c r="K20" i="3"/>
  <c r="J20" i="3"/>
  <c r="I18" i="3"/>
  <c r="K18" i="3"/>
  <c r="J18" i="3"/>
  <c r="I11" i="3"/>
  <c r="K11" i="3"/>
  <c r="J11" i="3"/>
  <c r="I16" i="3"/>
  <c r="K16" i="3"/>
  <c r="J16" i="3"/>
  <c r="I19" i="3"/>
  <c r="K19" i="3"/>
  <c r="J19" i="3"/>
  <c r="I15" i="3"/>
  <c r="K15" i="3"/>
  <c r="J15" i="3"/>
  <c r="I13" i="3"/>
  <c r="K13" i="3"/>
  <c r="J13" i="3"/>
  <c r="I17" i="3"/>
  <c r="K17" i="3"/>
  <c r="K14" i="3"/>
  <c r="J14" i="3"/>
  <c r="I14" i="3"/>
  <c r="I12" i="3"/>
  <c r="K12" i="3"/>
  <c r="J12" i="3"/>
  <c r="I10" i="3"/>
  <c r="K10" i="3"/>
  <c r="J10" i="3"/>
  <c r="I26" i="3"/>
  <c r="K26" i="3"/>
  <c r="J26" i="3"/>
  <c r="J17" i="3"/>
  <c r="J27" i="3"/>
  <c r="I27" i="3"/>
  <c r="K27" i="3"/>
  <c r="J9" i="3"/>
  <c r="I9" i="3"/>
  <c r="K9" i="3"/>
  <c r="C3" i="2"/>
  <c r="C1" i="2"/>
  <c r="C2" i="2"/>
</calcChain>
</file>

<file path=xl/sharedStrings.xml><?xml version="1.0" encoding="utf-8"?>
<sst xmlns="http://schemas.openxmlformats.org/spreadsheetml/2006/main" count="183" uniqueCount="116">
  <si>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</si>
  <si>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</si>
  <si>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</si>
  <si>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</si>
  <si>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</si>
  <si>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</si>
  <si>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</si>
  <si>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</si>
  <si>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</si>
  <si>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</si>
  <si>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</si>
  <si>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</si>
  <si>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</si>
  <si>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</si>
  <si>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</si>
  <si>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</si>
  <si>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</si>
  <si>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</si>
  <si>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</si>
  <si>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</si>
  <si>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</si>
  <si>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</si>
  <si>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</si>
  <si>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</si>
  <si>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</si>
  <si>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</si>
  <si>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</si>
  <si>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</si>
  <si>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</si>
  <si>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</si>
  <si>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</si>
  <si>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</si>
  <si>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</si>
  <si>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</si>
  <si>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</si>
  <si>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</si>
  <si>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</si>
  <si>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</si>
  <si>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</si>
  <si>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</si>
  <si>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</si>
  <si>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</si>
  <si>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</si>
  <si>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MUST FOLLOW TECHPACK FOR LABELS, TRIMS &amp; COLOR WAY.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</si>
  <si>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</si>
  <si>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</si>
  <si>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</si>
  <si>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</si>
  <si>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</si>
  <si>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</si>
  <si>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</si>
  <si>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</si>
  <si>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</si>
  <si>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</si>
  <si>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</si>
  <si>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</si>
  <si>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</si>
  <si>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</si>
  <si>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</si>
  <si>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</si>
  <si>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</si>
  <si>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</si>
  <si>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</si>
  <si>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</si>
  <si>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</si>
  <si>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</si>
  <si>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</si>
  <si>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</si>
  <si>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SLEEVE INSEAM</t>
  </si>
  <si>
    <t>1ST. PROTO</t>
  </si>
  <si>
    <t>REVISED POMS</t>
  </si>
  <si>
    <t>EMB PLACEMENT FROM NECK SEAM</t>
  </si>
  <si>
    <t>FOLLOW REVISED POM ON COLUMN "H"</t>
  </si>
  <si>
    <t>PROCEED TO PHOTO SAMPLE WITH CHANGES.</t>
  </si>
  <si>
    <t>UNAVAILABLE</t>
  </si>
  <si>
    <t>SU26</t>
  </si>
  <si>
    <t>COMMENTS 6/12/2025:</t>
  </si>
  <si>
    <t>WASHED AT HOME TEST SHIRNKAGE: LENGHT= -4% WIDTH = -4%</t>
  </si>
  <si>
    <t>Cursive Applique Zip Hood</t>
  </si>
  <si>
    <t>SMS</t>
  </si>
  <si>
    <t>XS</t>
  </si>
  <si>
    <t>PPS</t>
  </si>
  <si>
    <t>DATE: 12/9/2025</t>
  </si>
  <si>
    <t>COMMENTS:  PROCEED TO BULK WITH CHANGES</t>
  </si>
  <si>
    <t>FOLLOW REVISED POM ON COLUMN "K"</t>
  </si>
  <si>
    <t>PROCEED TO PP SAMPLE WITH CHANGES.</t>
  </si>
  <si>
    <t>COMMENTS 10/17/2025:</t>
  </si>
  <si>
    <t>COMMENTS 12/9/2025:</t>
  </si>
  <si>
    <t>PROCEED TO BULK SAMPLE WITH CHANGES.</t>
  </si>
  <si>
    <t>NGANG CỔ ( TỪ ĐƯỜNG MAY ĐẾN ĐƯỜNG MAY)</t>
  </si>
  <si>
    <t>NGANG VAI</t>
  </si>
  <si>
    <t>NGỰC TẠI VỊ TRÍ DƯỚI NÁCH 1''- ĐO ÊM</t>
  </si>
  <si>
    <t>NGANG LAI ÁO TẠI MÉP BO ĐO ÊM</t>
  </si>
  <si>
    <t>DÀI ÁO TỪ ĐỈNH VAI</t>
  </si>
  <si>
    <t>NÁCH ĐO THẲNG</t>
  </si>
  <si>
    <t>BẮP TAY TẠI ĐIỂM DƯỚI NÁCH 1''- ĐO ÊM</t>
  </si>
  <si>
    <t>DÀI TAY TỪ ĐƯỜNG MAY VAI ĐẾN MÉP</t>
  </si>
  <si>
    <t xml:space="preserve">CỬA TAY </t>
  </si>
  <si>
    <t>TO BẢN BO TAY</t>
  </si>
  <si>
    <t>TO BẢN BO LAI</t>
  </si>
  <si>
    <t>CAO NÓN</t>
  </si>
  <si>
    <t>SÂU NÓN</t>
  </si>
  <si>
    <t>NGANG TÚI TẠI CẠNH TRÊN</t>
  </si>
  <si>
    <t>NGANG TÚI TẠI CẠNH DƯỚI</t>
  </si>
  <si>
    <t>CAO TÚI TẠI GIỮA</t>
  </si>
  <si>
    <t>MIỆNG TÚI</t>
  </si>
  <si>
    <t>HẠ CỔ TRƯỚC</t>
  </si>
  <si>
    <t>HẠ CỔ SAU</t>
  </si>
  <si>
    <t>KHUYE TAY TẠI ĐIỂM DƯỚI NÁCH 8''- ĐO ÊM</t>
  </si>
  <si>
    <t>CẲNG TAY TẠI ĐIỂM 4'' TRÊN ĐƯỜNG MAY BO TAY</t>
  </si>
  <si>
    <t>CỬA TAY TẠI ĐƯỜNG MAY BO</t>
  </si>
  <si>
    <t>LAI ÁO TẠI ĐƯỜNG MAY BO ĐO CĂNG</t>
  </si>
  <si>
    <t>DÀI DÂY LUỒN THÀNH PHẨM</t>
  </si>
  <si>
    <t>SƯỜN TAY TRONG</t>
  </si>
  <si>
    <t>KHỦY TAY TẠI ĐIỂM DƯỚI NÁCH 8''- ĐO ÊM</t>
  </si>
  <si>
    <r>
      <t>***BRING BACK TO SPECS</t>
    </r>
    <r>
      <rPr>
        <b/>
        <sz val="16"/>
        <color rgb="FFFF0000"/>
        <rFont val="Calibri"/>
        <family val="2"/>
      </rPr>
      <t>- CẦN QUAY LẠI ĐÚNG THỐNG SỐ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</si>
</sst>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3" xfId="0" applyBorder="1"/>
    <xf numFmtId="0" fontId="0" fillId="0" borderId="14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7" xfId="0" applyNumberFormat="1" applyFont="1" applyBorder="1" applyAlignment="1">
      <alignment horizontal="center" vertical="center" wrapText="1"/>
    </xf>
    <xf numFmtId="12" fontId="7" fillId="0" borderId="18" xfId="0" applyNumberFormat="1" applyFont="1" applyBorder="1" applyAlignment="1">
      <alignment horizontal="center" vertical="center"/>
    </xf>
    <xf numFmtId="0" fontId="14" fillId="0" borderId="14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8" fillId="0" borderId="1" xfId="0" applyFont="1" applyBorder="1"/>
    <xf numFmtId="0" fontId="1" fillId="0" borderId="1" xfId="0" applyFont="1" applyBorder="1" applyAlignment="1">
      <alignment vertical="center"/>
    </xf>
    <xf numFmtId="12" fontId="15" fillId="5" borderId="26" xfId="0" applyNumberFormat="1" applyFont="1" applyFill="1" applyBorder="1" applyAlignment="1">
      <alignment horizontal="center" vertical="center"/>
    </xf>
    <xf numFmtId="12" fontId="12" fillId="0" borderId="19" xfId="0" applyNumberFormat="1" applyFont="1" applyBorder="1"/>
    <xf numFmtId="12" fontId="0" fillId="0" borderId="19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left" wrapText="1"/>
    </xf>
    <xf numFmtId="0" fontId="3" fillId="0" borderId="25" xfId="0" applyFont="1" applyBorder="1" applyAlignment="1">
      <alignment horizontal="center" vertical="center"/>
    </xf>
    <xf numFmtId="12" fontId="22" fillId="5" borderId="32" xfId="0" applyNumberFormat="1" applyFont="1" applyFill="1" applyBorder="1" applyAlignment="1">
      <alignment horizontal="center" vertical="center"/>
    </xf>
    <xf numFmtId="12" fontId="7" fillId="5" borderId="33" xfId="0" applyNumberFormat="1" applyFont="1" applyFill="1" applyBorder="1" applyAlignment="1">
      <alignment horizontal="center" vertical="center" wrapText="1"/>
    </xf>
    <xf numFmtId="14" fontId="9" fillId="5" borderId="22" xfId="0" applyNumberFormat="1" applyFont="1" applyFill="1" applyBorder="1" applyAlignment="1">
      <alignment horizontal="center" vertical="center"/>
    </xf>
    <xf numFmtId="12" fontId="7" fillId="5" borderId="26" xfId="0" applyNumberFormat="1" applyFont="1" applyFill="1" applyBorder="1" applyAlignment="1">
      <alignment horizontal="center" vertical="center" wrapText="1"/>
    </xf>
    <xf numFmtId="14" fontId="9" fillId="5" borderId="32" xfId="0" applyNumberFormat="1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12" fontId="25" fillId="5" borderId="24" xfId="0" applyNumberFormat="1" applyFont="1" applyFill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12" fontId="7" fillId="8" borderId="26" xfId="0" applyNumberFormat="1" applyFont="1" applyFill="1" applyBorder="1" applyAlignment="1">
      <alignment horizontal="center" vertical="center" wrapText="1"/>
    </xf>
    <xf numFmtId="14" fontId="9" fillId="8" borderId="32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2" fontId="7" fillId="9" borderId="33" xfId="0" applyNumberFormat="1" applyFont="1" applyFill="1" applyBorder="1" applyAlignment="1">
      <alignment horizontal="center" vertical="center" wrapText="1"/>
    </xf>
    <xf numFmtId="12" fontId="15" fillId="9" borderId="26" xfId="0" applyNumberFormat="1" applyFont="1" applyFill="1" applyBorder="1" applyAlignment="1">
      <alignment horizontal="center" vertical="center"/>
    </xf>
    <xf numFmtId="14" fontId="9" fillId="9" borderId="22" xfId="0" applyNumberFormat="1" applyFont="1" applyFill="1" applyBorder="1" applyAlignment="1">
      <alignment horizontal="center" vertical="center"/>
    </xf>
    <xf numFmtId="12" fontId="22" fillId="9" borderId="32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12" fontId="18" fillId="0" borderId="0" xfId="0" applyNumberFormat="1" applyFont="1"/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2" fontId="24" fillId="2" borderId="24" xfId="0" applyNumberFormat="1" applyFont="1" applyFill="1" applyBorder="1" applyAlignment="1">
      <alignment horizontal="center" vertical="center"/>
    </xf>
    <xf numFmtId="12" fontId="11" fillId="8" borderId="24" xfId="0" applyNumberFormat="1" applyFont="1" applyFill="1" applyBorder="1" applyAlignment="1">
      <alignment horizontal="center" vertical="center"/>
    </xf>
    <xf numFmtId="12" fontId="11" fillId="9" borderId="24" xfId="0" applyNumberFormat="1" applyFont="1" applyFill="1" applyBorder="1" applyAlignment="1">
      <alignment horizontal="center" vertical="center"/>
    </xf>
    <xf numFmtId="12" fontId="11" fillId="10" borderId="24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7" fillId="10" borderId="33" xfId="0" applyNumberFormat="1" applyFont="1" applyFill="1" applyBorder="1" applyAlignment="1">
      <alignment horizontal="center" vertical="center" wrapText="1"/>
    </xf>
    <xf numFmtId="12" fontId="15" fillId="10" borderId="26" xfId="0" applyNumberFormat="1" applyFont="1" applyFill="1" applyBorder="1" applyAlignment="1">
      <alignment horizontal="center" vertical="center"/>
    </xf>
    <xf numFmtId="14" fontId="9" fillId="10" borderId="22" xfId="0" applyNumberFormat="1" applyFont="1" applyFill="1" applyBorder="1" applyAlignment="1">
      <alignment horizontal="center" vertical="center"/>
    </xf>
    <xf numFmtId="12" fontId="22" fillId="10" borderId="32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11" fillId="11" borderId="11" xfId="0" applyFont="1" applyFill="1" applyBorder="1" applyAlignment="1">
      <alignment vertical="center"/>
    </xf>
    <xf numFmtId="12" fontId="25" fillId="11" borderId="11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12" fontId="24" fillId="11" borderId="11" xfId="0" applyNumberFormat="1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12" fontId="25" fillId="11" borderId="24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5" fillId="0" borderId="19" xfId="0" applyFont="1" applyBorder="1"/>
    <xf numFmtId="0" fontId="9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11" fillId="2" borderId="24" xfId="0" applyFont="1" applyFill="1" applyBorder="1" applyAlignment="1">
      <alignment vertical="center"/>
    </xf>
    <xf numFmtId="0" fontId="11" fillId="11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vertical="center"/>
    </xf>
    <xf numFmtId="0" fontId="11" fillId="11" borderId="11" xfId="0" applyFont="1" applyFill="1" applyBorder="1" applyAlignment="1">
      <alignment vertical="center"/>
    </xf>
    <xf numFmtId="0" fontId="11" fillId="11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12" fontId="9" fillId="0" borderId="13" xfId="0" applyNumberFormat="1" applyFont="1" applyBorder="1" applyAlignment="1">
      <alignment horizontal="center" vertical="center"/>
    </xf>
    <xf numFmtId="12" fontId="9" fillId="0" borderId="19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/>
    <xf numFmtId="0" fontId="1" fillId="0" borderId="0" xfId="0" applyFont="1" applyBorder="1"/>
    <xf numFmtId="0" fontId="11" fillId="2" borderId="4" xfId="0" applyFont="1" applyFill="1" applyBorder="1"/>
    <xf numFmtId="0" fontId="11" fillId="2" borderId="12" xfId="0" applyFont="1" applyFill="1" applyBorder="1"/>
    <xf numFmtId="0" fontId="11" fillId="2" borderId="12" xfId="0" applyFont="1" applyFill="1" applyBorder="1" applyAlignment="1">
      <alignment vertical="center"/>
    </xf>
    <xf numFmtId="0" fontId="11" fillId="11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left" vertical="center"/>
    </xf>
    <xf numFmtId="0" fontId="11" fillId="11" borderId="12" xfId="0" applyFont="1" applyFill="1" applyBorder="1" applyAlignment="1">
      <alignment horizontal="left"/>
    </xf>
    <xf numFmtId="0" fontId="11" fillId="11" borderId="12" xfId="0" applyFont="1" applyFill="1" applyBorder="1" applyAlignment="1">
      <alignment horizontal="left" vertical="center"/>
    </xf>
    <xf numFmtId="0" fontId="11" fillId="11" borderId="12" xfId="0" applyFont="1" applyFill="1" applyBorder="1"/>
    <xf numFmtId="12" fontId="12" fillId="5" borderId="33" xfId="0" applyNumberFormat="1" applyFont="1" applyFill="1" applyBorder="1"/>
    <xf numFmtId="12" fontId="10" fillId="5" borderId="22" xfId="0" applyNumberFormat="1" applyFont="1" applyFill="1" applyBorder="1" applyAlignment="1">
      <alignment horizontal="center" vertical="center"/>
    </xf>
    <xf numFmtId="12" fontId="22" fillId="2" borderId="27" xfId="0" applyNumberFormat="1" applyFont="1" applyFill="1" applyBorder="1" applyAlignment="1">
      <alignment horizontal="center" vertical="center"/>
    </xf>
    <xf numFmtId="12" fontId="22" fillId="2" borderId="34" xfId="0" applyNumberFormat="1" applyFont="1" applyFill="1" applyBorder="1" applyAlignment="1">
      <alignment horizontal="center" vertical="center"/>
    </xf>
    <xf numFmtId="12" fontId="22" fillId="11" borderId="34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11" fillId="2" borderId="11" xfId="0" applyFont="1" applyFill="1" applyBorder="1" applyAlignment="1">
      <alignment vertical="center" wrapText="1"/>
    </xf>
    <xf numFmtId="0" fontId="25" fillId="11" borderId="11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8" fillId="0" borderId="6" xfId="0" applyFont="1" applyBorder="1"/>
    <xf numFmtId="0" fontId="1" fillId="0" borderId="11" xfId="0" applyFont="1" applyBorder="1" applyAlignment="1">
      <alignment horizontal="left" vertical="center"/>
    </xf>
    <xf numFmtId="0" fontId="18" fillId="0" borderId="11" xfId="0" applyFont="1" applyBorder="1"/>
    <xf numFmtId="12" fontId="12" fillId="0" borderId="11" xfId="0" applyNumberFormat="1" applyFont="1" applyBorder="1"/>
    <xf numFmtId="12" fontId="5" fillId="0" borderId="11" xfId="0" applyNumberFormat="1" applyFont="1" applyBorder="1"/>
    <xf numFmtId="12" fontId="21" fillId="2" borderId="11" xfId="0" applyNumberFormat="1" applyFont="1" applyFill="1" applyBorder="1"/>
    <xf numFmtId="0" fontId="0" fillId="0" borderId="11" xfId="0" applyBorder="1"/>
    <xf numFmtId="0" fontId="3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11" xfId="0" applyFont="1" applyBorder="1"/>
    <xf numFmtId="12" fontId="22" fillId="5" borderId="11" xfId="0" applyNumberFormat="1" applyFont="1" applyFill="1" applyBorder="1" applyAlignment="1">
      <alignment horizontal="center" vertical="center"/>
    </xf>
    <xf numFmtId="12" fontId="6" fillId="5" borderId="11" xfId="0" applyNumberFormat="1" applyFont="1" applyFill="1" applyBorder="1" applyAlignment="1">
      <alignment horizontal="center" vertical="center"/>
    </xf>
    <xf numFmtId="12" fontId="7" fillId="5" borderId="11" xfId="0" applyNumberFormat="1" applyFont="1" applyFill="1" applyBorder="1" applyAlignment="1">
      <alignment horizontal="center" vertical="center" wrapText="1"/>
    </xf>
    <xf numFmtId="12" fontId="23" fillId="5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2" fontId="10" fillId="5" borderId="11" xfId="0" applyNumberFormat="1" applyFont="1" applyFill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 wrapText="1"/>
    </xf>
    <xf numFmtId="14" fontId="9" fillId="5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5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8.JPG"/><Relationship Id="rId4" Type="http://schemas.openxmlformats.org/officeDocument/2006/relationships/image" Target="../media/image10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0507" y="0"/>
          <a:ext cx="1910904" cy="10024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1432586</xdr:colOff>
      <xdr:row>5</xdr:row>
      <xdr:rowOff>503374</xdr:rowOff>
    </xdr:from>
    <xdr:to>
      <xdr:col>4</xdr:col>
      <xdr:colOff>683668</xdr:colOff>
      <xdr:row>24</xdr:row>
      <xdr:rowOff>207550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484D9C-345B-40BA-BC2F-63C9AE3A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939589" y="2780971"/>
          <a:ext cx="5419176" cy="406438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63878" y="4602"/>
          <a:ext cx="1981552" cy="102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5</xdr:row>
      <xdr:rowOff>495277</xdr:rowOff>
    </xdr:from>
    <xdr:to>
      <xdr:col>2</xdr:col>
      <xdr:colOff>1899447</xdr:colOff>
      <xdr:row>24</xdr:row>
      <xdr:rowOff>225406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309C41-E1AA-402B-822E-AD8E8866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80641" y="2776119"/>
          <a:ext cx="5445129" cy="4083846"/>
        </a:xfrm>
        <a:prstGeom prst="rect">
          <a:avLst/>
        </a:prstGeom>
      </xdr:spPr>
    </xdr:pic>
    <xdr:clientData/>
  </xdr:twoCellAnchor>
  <xdr:twoCellAnchor editAs="oneCell">
    <xdr:from>
      <xdr:col>4</xdr:col>
      <xdr:colOff>196299</xdr:colOff>
      <xdr:row>5</xdr:row>
      <xdr:rowOff>431610</xdr:rowOff>
    </xdr:from>
    <xdr:to>
      <xdr:col>7</xdr:col>
      <xdr:colOff>278993</xdr:colOff>
      <xdr:row>24</xdr:row>
      <xdr:rowOff>177802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81B39D-3245-4034-9A16-C5CD8896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511350" y="2714459"/>
          <a:ext cx="5461192" cy="4095894"/>
        </a:xfrm>
        <a:prstGeom prst="rect">
          <a:avLst/>
        </a:prstGeom>
      </xdr:spPr>
    </xdr:pic>
    <xdr:clientData/>
  </xdr:twoCellAnchor>
  <xdr:twoCellAnchor>
    <xdr:from>
      <xdr:col>5</xdr:col>
      <xdr:colOff>736600</xdr:colOff>
      <xdr:row>8</xdr:row>
      <xdr:rowOff>50800</xdr:rowOff>
    </xdr:from>
    <xdr:to>
      <xdr:col>5</xdr:col>
      <xdr:colOff>1447800</xdr:colOff>
      <xdr:row>11</xdr:row>
      <xdr:rowOff>241300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75E4BEA-9AAC-6237-A51A-5AAAF76CB6A3}"/>
            </a:ext>
          </a:extLst>
        </xdr:cNvPr>
        <xdr:cNvSpPr/>
      </xdr:nvSpPr>
      <xdr:spPr>
        <a:xfrm>
          <a:off x="8953500" y="2895600"/>
          <a:ext cx="711200" cy="10287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1460103</xdr:colOff>
      <xdr:row>6</xdr:row>
      <xdr:rowOff>5956</xdr:rowOff>
    </xdr:from>
    <xdr:to>
      <xdr:col>4</xdr:col>
      <xdr:colOff>656152</xdr:colOff>
      <xdr:row>24</xdr:row>
      <xdr:rowOff>207549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FFD87D-5B96-4F2F-A31E-469D87E0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973456" y="2736520"/>
          <a:ext cx="5334510" cy="400088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550CE516-A654-4F3C-94A5-8A604E16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29634</xdr:colOff>
      <xdr:row>5</xdr:row>
      <xdr:rowOff>495277</xdr:rowOff>
    </xdr:from>
    <xdr:to>
      <xdr:col>2</xdr:col>
      <xdr:colOff>1869814</xdr:colOff>
      <xdr:row>24</xdr:row>
      <xdr:rowOff>225406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E7314C-708E-43CA-B729-96407FDC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40424" y="2731668"/>
          <a:ext cx="5360463" cy="4020347"/>
        </a:xfrm>
        <a:prstGeom prst="rect">
          <a:avLst/>
        </a:prstGeom>
      </xdr:spPr>
    </xdr:pic>
    <xdr:clientData/>
  </xdr:twoCellAnchor>
  <xdr:twoCellAnchor editAs="oneCell">
    <xdr:from>
      <xdr:col>4</xdr:col>
      <xdr:colOff>221699</xdr:colOff>
      <xdr:row>5</xdr:row>
      <xdr:rowOff>431610</xdr:rowOff>
    </xdr:from>
    <xdr:to>
      <xdr:col>7</xdr:col>
      <xdr:colOff>253593</xdr:colOff>
      <xdr:row>24</xdr:row>
      <xdr:rowOff>177802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EEEBAB-D717-4879-A745-F28CA1A8B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534633" y="2670009"/>
          <a:ext cx="5376526" cy="4032394"/>
        </a:xfrm>
        <a:prstGeom prst="rect">
          <a:avLst/>
        </a:prstGeom>
      </xdr:spPr>
    </xdr:pic>
    <xdr:clientData/>
  </xdr:twoCellAnchor>
  <xdr:twoCellAnchor>
    <xdr:from>
      <xdr:col>5</xdr:col>
      <xdr:colOff>804333</xdr:colOff>
      <xdr:row>7</xdr:row>
      <xdr:rowOff>93134</xdr:rowOff>
    </xdr:from>
    <xdr:to>
      <xdr:col>5</xdr:col>
      <xdr:colOff>1416050</xdr:colOff>
      <xdr:row>11</xdr:row>
      <xdr:rowOff>8467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43DA472-B8A4-4AA6-BB04-72F950E127C0}"/>
            </a:ext>
          </a:extLst>
        </xdr:cNvPr>
        <xdr:cNvSpPr/>
      </xdr:nvSpPr>
      <xdr:spPr>
        <a:xfrm>
          <a:off x="9006416" y="2611967"/>
          <a:ext cx="611717" cy="1016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1460103</xdr:colOff>
      <xdr:row>6</xdr:row>
      <xdr:rowOff>5956</xdr:rowOff>
    </xdr:from>
    <xdr:to>
      <xdr:col>4</xdr:col>
      <xdr:colOff>656152</xdr:colOff>
      <xdr:row>24</xdr:row>
      <xdr:rowOff>207548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6AEFF7-3EBA-4C73-88D6-41F4E3C5A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2973456" y="2736520"/>
          <a:ext cx="5334509" cy="4000882"/>
        </a:xfrm>
        <a:prstGeom prst="rect">
          <a:avLst/>
        </a:prstGeom>
      </xdr:spPr>
    </xdr:pic>
    <xdr:clientData/>
  </xdr:twoCellAnchor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7219CD9A-D118-4023-87DE-5DFF6096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29633</xdr:colOff>
      <xdr:row>5</xdr:row>
      <xdr:rowOff>495278</xdr:rowOff>
    </xdr:from>
    <xdr:to>
      <xdr:col>2</xdr:col>
      <xdr:colOff>1869813</xdr:colOff>
      <xdr:row>24</xdr:row>
      <xdr:rowOff>225406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714759-41E8-4DBB-A2E5-02598990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40424" y="2731668"/>
          <a:ext cx="5360462" cy="4020347"/>
        </a:xfrm>
        <a:prstGeom prst="rect">
          <a:avLst/>
        </a:prstGeom>
      </xdr:spPr>
    </xdr:pic>
    <xdr:clientData/>
  </xdr:twoCellAnchor>
  <xdr:twoCellAnchor editAs="oneCell">
    <xdr:from>
      <xdr:col>4</xdr:col>
      <xdr:colOff>221699</xdr:colOff>
      <xdr:row>5</xdr:row>
      <xdr:rowOff>431610</xdr:rowOff>
    </xdr:from>
    <xdr:to>
      <xdr:col>7</xdr:col>
      <xdr:colOff>253593</xdr:colOff>
      <xdr:row>24</xdr:row>
      <xdr:rowOff>177801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DE4278-F99C-4E90-BD0C-C0F54925E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534633" y="2670009"/>
          <a:ext cx="5376525" cy="4032394"/>
        </a:xfrm>
        <a:prstGeom prst="rect">
          <a:avLst/>
        </a:prstGeom>
      </xdr:spPr>
    </xdr:pic>
    <xdr:clientData/>
  </xdr:twoCellAnchor>
  <xdr:twoCellAnchor>
    <xdr:from>
      <xdr:col>5</xdr:col>
      <xdr:colOff>804333</xdr:colOff>
      <xdr:row>7</xdr:row>
      <xdr:rowOff>93134</xdr:rowOff>
    </xdr:from>
    <xdr:to>
      <xdr:col>5</xdr:col>
      <xdr:colOff>1416050</xdr:colOff>
      <xdr:row>11</xdr:row>
      <xdr:rowOff>8467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37F02D7-BEC5-4CDE-B8B4-1B2B8BB3AD96}"/>
            </a:ext>
          </a:extLst>
        </xdr:cNvPr>
        <xdr:cNvSpPr/>
      </xdr:nvSpPr>
      <xdr:spPr>
        <a:xfrm>
          <a:off x="9008533" y="2626784"/>
          <a:ext cx="611717" cy="1032933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401236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43"/>
  <sheetViews>
    <sheetView tabSelected="1" view="pageBreakPreview" zoomScale="36" zoomScaleNormal="40" zoomScaleSheetLayoutView="36" workbookViewId="0">
      <pane xSplit="15" ySplit="5" topLeftCell="P6" activePane="bottomRight" state="frozen"/>
      <selection activeCell="C5" sqref="C5"/>
      <selection pane="topRight" activeCell="C5" sqref="C5"/>
      <selection pane="bottomLeft" activeCell="C5" sqref="C5"/>
      <selection pane="bottomRight" activeCell="O32" sqref="O32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3" width="19.1796875" style="10" customWidth="1"/>
    <col min="14" max="14" width="12.453125" style="10" customWidth="1"/>
    <col min="15" max="15" width="69" customWidth="1"/>
    <col min="16" max="16" width="12.6328125" customWidth="1"/>
    <col min="17" max="17" width="13.453125" customWidth="1"/>
    <col min="18" max="18" width="17" customWidth="1"/>
    <col min="19" max="19" width="11.81640625" customWidth="1"/>
    <col min="20" max="29" width="22.36328125" customWidth="1"/>
  </cols>
  <sheetData>
    <row r="1" spans="1:29" ht="32.25" customHeight="1" thickBot="1" x14ac:dyDescent="1.05">
      <c r="A1" s="101" t="s">
        <v>9</v>
      </c>
      <c r="B1" s="101"/>
      <c r="C1" s="54">
        <v>118617</v>
      </c>
      <c r="D1" s="131"/>
      <c r="F1" s="99"/>
      <c r="G1" s="99"/>
      <c r="H1" s="99"/>
      <c r="I1" s="14"/>
      <c r="J1" s="14"/>
      <c r="K1" s="14"/>
      <c r="L1" s="14"/>
      <c r="M1" s="14"/>
      <c r="N1" s="14"/>
      <c r="O1" s="25"/>
    </row>
    <row r="2" spans="1:29" ht="24.75" customHeight="1" thickBot="1" x14ac:dyDescent="1.05">
      <c r="A2" s="101" t="s">
        <v>10</v>
      </c>
      <c r="B2" s="101"/>
      <c r="C2" s="36" t="s">
        <v>78</v>
      </c>
      <c r="D2" s="132"/>
      <c r="F2" s="100"/>
      <c r="G2" s="100"/>
      <c r="H2" s="100"/>
      <c r="I2" s="14"/>
      <c r="J2" s="14"/>
      <c r="K2" s="14"/>
      <c r="L2" s="14"/>
      <c r="M2" s="14"/>
      <c r="N2" s="14"/>
      <c r="O2" s="26"/>
    </row>
    <row r="3" spans="1:29" ht="24.75" customHeight="1" thickBot="1" x14ac:dyDescent="1.05">
      <c r="A3" s="105" t="s">
        <v>29</v>
      </c>
      <c r="B3" s="106"/>
      <c r="C3" s="28" t="s">
        <v>74</v>
      </c>
      <c r="D3" s="133"/>
      <c r="F3" s="23"/>
      <c r="G3" s="14"/>
      <c r="H3" s="14"/>
      <c r="I3" s="14"/>
      <c r="J3" s="14"/>
      <c r="K3" s="14"/>
      <c r="L3" s="14"/>
      <c r="M3" s="14"/>
      <c r="N3" s="14"/>
      <c r="O3" s="26"/>
    </row>
    <row r="4" spans="1:29" ht="22.75" customHeight="1" thickBot="1" x14ac:dyDescent="0.55000000000000004">
      <c r="A4" s="101" t="s">
        <v>36</v>
      </c>
      <c r="B4" s="101"/>
      <c r="C4" s="27" t="s">
        <v>75</v>
      </c>
      <c r="D4" s="134"/>
      <c r="F4" s="24" t="s">
        <v>82</v>
      </c>
      <c r="H4" s="13"/>
      <c r="K4" s="13"/>
      <c r="N4" s="13"/>
      <c r="O4" s="26"/>
    </row>
    <row r="5" spans="1:29" ht="22.75" customHeight="1" thickBot="1" x14ac:dyDescent="0.55000000000000004">
      <c r="A5" s="104" t="s">
        <v>11</v>
      </c>
      <c r="B5" s="104"/>
      <c r="C5" s="15" t="s">
        <v>13</v>
      </c>
      <c r="D5" s="135"/>
      <c r="H5" s="13"/>
      <c r="K5" s="13"/>
      <c r="N5" s="13"/>
      <c r="O5" s="26"/>
    </row>
    <row r="6" spans="1:29" ht="24.75" customHeight="1" thickBot="1" x14ac:dyDescent="1.05">
      <c r="A6" s="102" t="s">
        <v>8</v>
      </c>
      <c r="B6" s="103"/>
      <c r="C6" s="38"/>
      <c r="D6" s="133"/>
      <c r="F6" s="23"/>
      <c r="G6" s="14"/>
      <c r="H6" s="14"/>
      <c r="I6" s="14"/>
      <c r="J6" s="14"/>
      <c r="K6" s="14"/>
      <c r="L6" s="14"/>
      <c r="M6" s="14"/>
      <c r="N6" s="14"/>
      <c r="O6" s="26"/>
    </row>
    <row r="7" spans="1:29" ht="39.75" customHeight="1" thickBot="1" x14ac:dyDescent="0.55000000000000004">
      <c r="A7" s="39"/>
      <c r="B7" s="107" t="s">
        <v>4</v>
      </c>
      <c r="C7" s="108"/>
      <c r="D7" s="149"/>
      <c r="E7" s="144"/>
      <c r="F7" s="45" t="s">
        <v>12</v>
      </c>
      <c r="G7" s="43" t="s">
        <v>69</v>
      </c>
      <c r="H7" s="29"/>
      <c r="I7" s="63" t="s">
        <v>70</v>
      </c>
      <c r="J7" s="74" t="s">
        <v>79</v>
      </c>
      <c r="K7" s="75"/>
      <c r="L7" s="63" t="s">
        <v>70</v>
      </c>
      <c r="M7" s="87" t="s">
        <v>81</v>
      </c>
      <c r="N7" s="88"/>
      <c r="O7" s="40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4" customHeight="1" thickBot="1" x14ac:dyDescent="0.55000000000000004">
      <c r="A8" s="41" t="s">
        <v>5</v>
      </c>
      <c r="B8" s="109" t="s">
        <v>56</v>
      </c>
      <c r="C8" s="110"/>
      <c r="D8" s="149"/>
      <c r="E8" s="145" t="s">
        <v>18</v>
      </c>
      <c r="F8" s="46" t="s">
        <v>13</v>
      </c>
      <c r="G8" s="44">
        <v>45820</v>
      </c>
      <c r="H8" s="42" t="s">
        <v>35</v>
      </c>
      <c r="I8" s="64">
        <v>45820</v>
      </c>
      <c r="J8" s="76">
        <v>45947</v>
      </c>
      <c r="K8" s="77" t="s">
        <v>35</v>
      </c>
      <c r="L8" s="64">
        <v>45947</v>
      </c>
      <c r="M8" s="89">
        <v>46000</v>
      </c>
      <c r="N8" s="90" t="s">
        <v>35</v>
      </c>
      <c r="O8" s="47" t="s">
        <v>83</v>
      </c>
      <c r="P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49" customFormat="1" ht="42" x14ac:dyDescent="0.5">
      <c r="A9" s="80">
        <v>1</v>
      </c>
      <c r="B9" s="111" t="s">
        <v>30</v>
      </c>
      <c r="C9" s="136"/>
      <c r="D9" s="150" t="s">
        <v>89</v>
      </c>
      <c r="E9" s="146">
        <v>0.25</v>
      </c>
      <c r="F9" s="55">
        <v>7.5</v>
      </c>
      <c r="G9" s="81">
        <v>7.75</v>
      </c>
      <c r="H9" s="82">
        <f t="shared" ref="H9" si="0">G9-F9</f>
        <v>0.25</v>
      </c>
      <c r="I9" s="83"/>
      <c r="J9" s="84">
        <v>8</v>
      </c>
      <c r="K9" s="82">
        <f>J9-F9</f>
        <v>0.5</v>
      </c>
      <c r="L9" s="83"/>
      <c r="M9" s="85">
        <v>7.5</v>
      </c>
      <c r="N9" s="82">
        <f>M9-F9</f>
        <v>0</v>
      </c>
      <c r="O9" s="53"/>
      <c r="P9" s="48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9" customFormat="1" ht="25" customHeight="1" x14ac:dyDescent="0.5">
      <c r="A10" s="37">
        <v>2</v>
      </c>
      <c r="B10" s="114" t="s">
        <v>40</v>
      </c>
      <c r="C10" s="137"/>
      <c r="D10" s="150" t="s">
        <v>90</v>
      </c>
      <c r="E10" s="147">
        <v>0.75</v>
      </c>
      <c r="F10" s="58">
        <v>22</v>
      </c>
      <c r="G10" s="51">
        <v>22</v>
      </c>
      <c r="H10" s="52">
        <f t="shared" ref="H10" si="1">G10-F10</f>
        <v>0</v>
      </c>
      <c r="I10" s="65"/>
      <c r="J10" s="78">
        <v>22.5</v>
      </c>
      <c r="K10" s="52">
        <f>J10-F10</f>
        <v>0.5</v>
      </c>
      <c r="L10" s="65"/>
      <c r="M10" s="86">
        <v>22</v>
      </c>
      <c r="N10" s="52">
        <f>M10-F10</f>
        <v>0</v>
      </c>
      <c r="O10" s="53"/>
      <c r="P10" s="4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9" customFormat="1" ht="25" customHeight="1" x14ac:dyDescent="0.5">
      <c r="A11" s="37">
        <v>3</v>
      </c>
      <c r="B11" s="114" t="s">
        <v>31</v>
      </c>
      <c r="C11" s="137"/>
      <c r="D11" s="150" t="s">
        <v>91</v>
      </c>
      <c r="E11" s="147">
        <v>0.75</v>
      </c>
      <c r="F11" s="58">
        <v>23.5</v>
      </c>
      <c r="G11" s="51">
        <v>23.5</v>
      </c>
      <c r="H11" s="52">
        <f t="shared" ref="H11" si="2">G11-F11</f>
        <v>0</v>
      </c>
      <c r="I11" s="65"/>
      <c r="J11" s="78">
        <v>23.5</v>
      </c>
      <c r="K11" s="52">
        <f t="shared" ref="K11:K12" si="3">J11-F11</f>
        <v>0</v>
      </c>
      <c r="L11" s="65"/>
      <c r="M11" s="86">
        <v>23.5</v>
      </c>
      <c r="N11" s="52">
        <f>M11-F11</f>
        <v>0</v>
      </c>
      <c r="O11" s="53"/>
      <c r="P11" s="4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49" customFormat="1" ht="25" customHeight="1" x14ac:dyDescent="0.5">
      <c r="A12" s="37">
        <v>4</v>
      </c>
      <c r="B12" s="59" t="s">
        <v>61</v>
      </c>
      <c r="C12" s="138"/>
      <c r="D12" s="150" t="s">
        <v>92</v>
      </c>
      <c r="E12" s="147">
        <v>0.75</v>
      </c>
      <c r="F12" s="58">
        <v>19</v>
      </c>
      <c r="G12" s="51">
        <v>19.25</v>
      </c>
      <c r="H12" s="52">
        <f t="shared" ref="H12:H18" si="4">G12-F12</f>
        <v>0.25</v>
      </c>
      <c r="I12" s="67"/>
      <c r="J12" s="78">
        <v>18.5</v>
      </c>
      <c r="K12" s="52">
        <f t="shared" si="3"/>
        <v>-0.5</v>
      </c>
      <c r="L12" s="67">
        <v>18.5</v>
      </c>
      <c r="M12" s="86">
        <v>18.5</v>
      </c>
      <c r="N12" s="52">
        <f>M12-L12</f>
        <v>0</v>
      </c>
      <c r="O12" s="53"/>
      <c r="P12" s="48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49" customFormat="1" ht="53" customHeight="1" x14ac:dyDescent="0.5">
      <c r="A13" s="96">
        <v>5</v>
      </c>
      <c r="B13" s="92" t="s">
        <v>14</v>
      </c>
      <c r="C13" s="139"/>
      <c r="D13" s="152" t="s">
        <v>93</v>
      </c>
      <c r="E13" s="148">
        <v>0.75</v>
      </c>
      <c r="F13" s="97">
        <v>26.5</v>
      </c>
      <c r="G13" s="94">
        <v>26</v>
      </c>
      <c r="H13" s="95">
        <f t="shared" si="4"/>
        <v>-0.5</v>
      </c>
      <c r="I13" s="93">
        <v>26.75</v>
      </c>
      <c r="J13" s="94">
        <v>26.875</v>
      </c>
      <c r="K13" s="95">
        <f t="shared" ref="K13" si="5">J13-I13</f>
        <v>0.125</v>
      </c>
      <c r="L13" s="93"/>
      <c r="M13" s="94">
        <v>26.5</v>
      </c>
      <c r="N13" s="95">
        <f>M13-I13</f>
        <v>-0.25</v>
      </c>
      <c r="O13" s="151" t="s">
        <v>115</v>
      </c>
      <c r="P13" s="48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49" customFormat="1" ht="25" customHeight="1" x14ac:dyDescent="0.5">
      <c r="A14" s="37">
        <v>6</v>
      </c>
      <c r="B14" s="59" t="s">
        <v>38</v>
      </c>
      <c r="C14" s="138"/>
      <c r="D14" s="150" t="s">
        <v>94</v>
      </c>
      <c r="E14" s="147">
        <v>0.375</v>
      </c>
      <c r="F14" s="58">
        <v>11</v>
      </c>
      <c r="G14" s="51">
        <v>11</v>
      </c>
      <c r="H14" s="52">
        <f t="shared" si="4"/>
        <v>0</v>
      </c>
      <c r="I14" s="67"/>
      <c r="J14" s="78">
        <v>11</v>
      </c>
      <c r="K14" s="52">
        <f t="shared" ref="K14:K23" si="6">J14-F14</f>
        <v>0</v>
      </c>
      <c r="L14" s="67"/>
      <c r="M14" s="86">
        <v>11</v>
      </c>
      <c r="N14" s="52">
        <f t="shared" ref="N14:N21" si="7">M14-F14</f>
        <v>0</v>
      </c>
      <c r="O14" s="53"/>
      <c r="P14" s="4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49" customFormat="1" ht="25" customHeight="1" x14ac:dyDescent="0.5">
      <c r="A15" s="37">
        <v>7</v>
      </c>
      <c r="B15" s="98" t="s">
        <v>44</v>
      </c>
      <c r="C15" s="140"/>
      <c r="D15" s="150" t="s">
        <v>95</v>
      </c>
      <c r="E15" s="147">
        <v>0.375</v>
      </c>
      <c r="F15" s="58">
        <v>10.5</v>
      </c>
      <c r="G15" s="51">
        <v>10</v>
      </c>
      <c r="H15" s="52">
        <f t="shared" si="4"/>
        <v>-0.5</v>
      </c>
      <c r="I15" s="67"/>
      <c r="J15" s="78">
        <v>10.75</v>
      </c>
      <c r="K15" s="52">
        <f t="shared" si="6"/>
        <v>0.25</v>
      </c>
      <c r="L15" s="67"/>
      <c r="M15" s="86">
        <v>10.375</v>
      </c>
      <c r="N15" s="52">
        <f t="shared" si="7"/>
        <v>-0.125</v>
      </c>
      <c r="O15" s="53"/>
      <c r="P15" s="48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49" customFormat="1" ht="25" customHeight="1" x14ac:dyDescent="0.5">
      <c r="A16" s="37">
        <v>8</v>
      </c>
      <c r="B16" s="59" t="s">
        <v>17</v>
      </c>
      <c r="C16" s="138"/>
      <c r="D16" s="150" t="s">
        <v>96</v>
      </c>
      <c r="E16" s="147">
        <v>0.75</v>
      </c>
      <c r="F16" s="58">
        <v>24.5</v>
      </c>
      <c r="G16" s="51">
        <v>24.25</v>
      </c>
      <c r="H16" s="52">
        <f t="shared" si="4"/>
        <v>-0.25</v>
      </c>
      <c r="I16" s="67"/>
      <c r="J16" s="78">
        <v>25</v>
      </c>
      <c r="K16" s="52">
        <f t="shared" si="6"/>
        <v>0.5</v>
      </c>
      <c r="L16" s="67"/>
      <c r="M16" s="86">
        <v>24.5</v>
      </c>
      <c r="N16" s="52">
        <f t="shared" si="7"/>
        <v>0</v>
      </c>
      <c r="O16" s="53"/>
      <c r="P16" s="48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49" customFormat="1" ht="25" customHeight="1" x14ac:dyDescent="0.5">
      <c r="A17" s="37">
        <v>9</v>
      </c>
      <c r="B17" s="113" t="s">
        <v>46</v>
      </c>
      <c r="C17" s="130"/>
      <c r="D17" s="150" t="s">
        <v>97</v>
      </c>
      <c r="E17" s="147">
        <v>0.25</v>
      </c>
      <c r="F17" s="58">
        <v>4</v>
      </c>
      <c r="G17" s="51">
        <v>4.125</v>
      </c>
      <c r="H17" s="52">
        <f t="shared" si="4"/>
        <v>0.125</v>
      </c>
      <c r="I17" s="65"/>
      <c r="J17" s="78">
        <v>4</v>
      </c>
      <c r="K17" s="52">
        <f t="shared" si="6"/>
        <v>0</v>
      </c>
      <c r="L17" s="65"/>
      <c r="M17" s="86">
        <v>4.125</v>
      </c>
      <c r="N17" s="52">
        <f t="shared" si="7"/>
        <v>0.125</v>
      </c>
      <c r="O17" s="53"/>
      <c r="P17" s="48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49" customFormat="1" ht="25" customHeight="1" x14ac:dyDescent="0.5">
      <c r="A18" s="37">
        <v>10</v>
      </c>
      <c r="B18" s="113" t="s">
        <v>47</v>
      </c>
      <c r="C18" s="130"/>
      <c r="D18" s="150" t="s">
        <v>98</v>
      </c>
      <c r="E18" s="147">
        <v>0.125</v>
      </c>
      <c r="F18" s="58">
        <v>3</v>
      </c>
      <c r="G18" s="51">
        <v>2.875</v>
      </c>
      <c r="H18" s="52">
        <f t="shared" si="4"/>
        <v>-0.125</v>
      </c>
      <c r="I18" s="67"/>
      <c r="J18" s="78">
        <v>2.875</v>
      </c>
      <c r="K18" s="52">
        <f t="shared" si="6"/>
        <v>-0.125</v>
      </c>
      <c r="L18" s="67"/>
      <c r="M18" s="86">
        <v>3</v>
      </c>
      <c r="N18" s="52">
        <f t="shared" si="7"/>
        <v>0</v>
      </c>
      <c r="O18" s="53"/>
      <c r="P18" s="48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49" customFormat="1" ht="25" customHeight="1" x14ac:dyDescent="0.5">
      <c r="A19" s="37">
        <v>11</v>
      </c>
      <c r="B19" s="98" t="s">
        <v>48</v>
      </c>
      <c r="C19" s="140"/>
      <c r="D19" s="150" t="s">
        <v>99</v>
      </c>
      <c r="E19" s="147">
        <v>0.125</v>
      </c>
      <c r="F19" s="55">
        <v>3</v>
      </c>
      <c r="G19" s="51">
        <v>2.875</v>
      </c>
      <c r="H19" s="52">
        <f t="shared" ref="H19" si="8">G19-F19</f>
        <v>-0.125</v>
      </c>
      <c r="I19" s="67"/>
      <c r="J19" s="78">
        <v>3</v>
      </c>
      <c r="K19" s="52">
        <f t="shared" si="6"/>
        <v>0</v>
      </c>
      <c r="L19" s="67"/>
      <c r="M19" s="86">
        <v>3</v>
      </c>
      <c r="N19" s="52">
        <f t="shared" si="7"/>
        <v>0</v>
      </c>
      <c r="O19" s="6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49" customFormat="1" ht="46" customHeight="1" x14ac:dyDescent="0.5">
      <c r="A20" s="96">
        <v>12</v>
      </c>
      <c r="B20" s="92" t="s">
        <v>49</v>
      </c>
      <c r="C20" s="139"/>
      <c r="D20" s="152" t="s">
        <v>100</v>
      </c>
      <c r="E20" s="148">
        <v>0.25</v>
      </c>
      <c r="F20" s="93">
        <v>15.5</v>
      </c>
      <c r="G20" s="94">
        <v>16</v>
      </c>
      <c r="H20" s="95">
        <f>G20-F20</f>
        <v>0.5</v>
      </c>
      <c r="I20" s="93"/>
      <c r="J20" s="94">
        <v>16.125</v>
      </c>
      <c r="K20" s="95">
        <f t="shared" si="6"/>
        <v>0.625</v>
      </c>
      <c r="L20" s="93"/>
      <c r="M20" s="94">
        <v>16</v>
      </c>
      <c r="N20" s="95">
        <f t="shared" si="7"/>
        <v>0.5</v>
      </c>
      <c r="O20" s="151" t="s">
        <v>115</v>
      </c>
      <c r="P20" s="48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49" customFormat="1" ht="46" customHeight="1" x14ac:dyDescent="0.5">
      <c r="A21" s="96">
        <v>13</v>
      </c>
      <c r="B21" s="112" t="s">
        <v>50</v>
      </c>
      <c r="C21" s="141"/>
      <c r="D21" s="152" t="s">
        <v>101</v>
      </c>
      <c r="E21" s="148">
        <v>0.25</v>
      </c>
      <c r="F21" s="93">
        <v>10.75</v>
      </c>
      <c r="G21" s="94">
        <v>10.625</v>
      </c>
      <c r="H21" s="95">
        <f>G21-F21</f>
        <v>-0.125</v>
      </c>
      <c r="I21" s="93"/>
      <c r="J21" s="94">
        <v>10.625</v>
      </c>
      <c r="K21" s="95">
        <f t="shared" si="6"/>
        <v>-0.125</v>
      </c>
      <c r="L21" s="93"/>
      <c r="M21" s="94">
        <v>10.5</v>
      </c>
      <c r="N21" s="95">
        <f t="shared" si="7"/>
        <v>-0.25</v>
      </c>
      <c r="O21" s="151" t="s">
        <v>115</v>
      </c>
      <c r="P21" s="48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49" customFormat="1" ht="25" customHeight="1" x14ac:dyDescent="0.5">
      <c r="A22" s="37">
        <v>14</v>
      </c>
      <c r="B22" s="113" t="s">
        <v>51</v>
      </c>
      <c r="C22" s="130"/>
      <c r="D22" s="150" t="s">
        <v>102</v>
      </c>
      <c r="E22" s="147">
        <v>0.375</v>
      </c>
      <c r="F22" s="58">
        <v>10.5</v>
      </c>
      <c r="G22" s="51">
        <v>10.5</v>
      </c>
      <c r="H22" s="52">
        <f t="shared" ref="H22" si="9">G22-F22</f>
        <v>0</v>
      </c>
      <c r="I22" s="67"/>
      <c r="J22" s="78">
        <v>10.25</v>
      </c>
      <c r="K22" s="52">
        <f t="shared" si="6"/>
        <v>-0.25</v>
      </c>
      <c r="L22" s="67">
        <v>9.75</v>
      </c>
      <c r="M22" s="86">
        <v>9.625</v>
      </c>
      <c r="N22" s="52">
        <f>M22-L22</f>
        <v>-0.125</v>
      </c>
      <c r="O22" s="53"/>
      <c r="P22" s="4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49" customFormat="1" ht="25" customHeight="1" x14ac:dyDescent="0.5">
      <c r="A23" s="37">
        <v>15</v>
      </c>
      <c r="B23" s="98" t="s">
        <v>52</v>
      </c>
      <c r="C23" s="140"/>
      <c r="D23" s="150" t="s">
        <v>103</v>
      </c>
      <c r="E23" s="147">
        <v>0.375</v>
      </c>
      <c r="F23" s="58">
        <v>12</v>
      </c>
      <c r="G23" s="51">
        <v>12.5</v>
      </c>
      <c r="H23" s="52">
        <f t="shared" ref="H23:H25" si="10">G23-F23</f>
        <v>0.5</v>
      </c>
      <c r="I23" s="67"/>
      <c r="J23" s="78">
        <v>12</v>
      </c>
      <c r="K23" s="52">
        <f t="shared" si="6"/>
        <v>0</v>
      </c>
      <c r="L23" s="67"/>
      <c r="M23" s="86">
        <v>12</v>
      </c>
      <c r="N23" s="52">
        <f>M23-F23</f>
        <v>0</v>
      </c>
      <c r="O23" s="53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49" customFormat="1" ht="42" x14ac:dyDescent="0.5">
      <c r="A24" s="96">
        <v>16</v>
      </c>
      <c r="B24" s="116" t="s">
        <v>53</v>
      </c>
      <c r="C24" s="142"/>
      <c r="D24" s="152" t="s">
        <v>104</v>
      </c>
      <c r="E24" s="148">
        <v>0.25</v>
      </c>
      <c r="F24" s="93">
        <v>9</v>
      </c>
      <c r="G24" s="94">
        <v>9</v>
      </c>
      <c r="H24" s="95">
        <f t="shared" si="10"/>
        <v>0</v>
      </c>
      <c r="I24" s="93">
        <v>9.5</v>
      </c>
      <c r="J24" s="94">
        <v>9.375</v>
      </c>
      <c r="K24" s="95">
        <f t="shared" ref="K24" si="11">J24-I24</f>
        <v>-0.125</v>
      </c>
      <c r="L24" s="93"/>
      <c r="M24" s="94">
        <v>9.25</v>
      </c>
      <c r="N24" s="95">
        <f>M24-I24</f>
        <v>-0.25</v>
      </c>
      <c r="O24" s="151" t="s">
        <v>115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49" customFormat="1" ht="25" customHeight="1" x14ac:dyDescent="0.5">
      <c r="A25" s="37">
        <v>17</v>
      </c>
      <c r="B25" s="59" t="s">
        <v>54</v>
      </c>
      <c r="C25" s="138"/>
      <c r="D25" s="150" t="s">
        <v>105</v>
      </c>
      <c r="E25" s="147">
        <v>0.25</v>
      </c>
      <c r="F25" s="58">
        <v>6.25</v>
      </c>
      <c r="G25" s="51">
        <v>6.125</v>
      </c>
      <c r="H25" s="52">
        <f t="shared" si="10"/>
        <v>-0.125</v>
      </c>
      <c r="I25" s="67"/>
      <c r="J25" s="78">
        <v>6.125</v>
      </c>
      <c r="K25" s="52">
        <f t="shared" ref="K25:K33" si="12">J25-F25</f>
        <v>-0.125</v>
      </c>
      <c r="L25" s="67"/>
      <c r="M25" s="86">
        <v>6.25</v>
      </c>
      <c r="N25" s="52">
        <f t="shared" ref="N25:N33" si="13">M25-F25</f>
        <v>0</v>
      </c>
      <c r="O25" s="53"/>
      <c r="P25" s="4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49" customFormat="1" ht="42" x14ac:dyDescent="0.5">
      <c r="A26" s="96">
        <v>18</v>
      </c>
      <c r="B26" s="115" t="s">
        <v>15</v>
      </c>
      <c r="C26" s="143"/>
      <c r="D26" s="152" t="s">
        <v>106</v>
      </c>
      <c r="E26" s="148">
        <v>0.125</v>
      </c>
      <c r="F26" s="93">
        <v>4</v>
      </c>
      <c r="G26" s="94">
        <v>3.75</v>
      </c>
      <c r="H26" s="95">
        <f>G26-F26</f>
        <v>-0.25</v>
      </c>
      <c r="I26" s="93"/>
      <c r="J26" s="94">
        <v>3.875</v>
      </c>
      <c r="K26" s="95">
        <f t="shared" si="12"/>
        <v>-0.125</v>
      </c>
      <c r="L26" s="93"/>
      <c r="M26" s="94">
        <v>3.75</v>
      </c>
      <c r="N26" s="95">
        <f t="shared" si="13"/>
        <v>-0.25</v>
      </c>
      <c r="O26" s="151" t="s">
        <v>115</v>
      </c>
      <c r="P26" s="48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49" customFormat="1" ht="25" customHeight="1" x14ac:dyDescent="0.5">
      <c r="A27" s="37">
        <v>19</v>
      </c>
      <c r="B27" s="114" t="s">
        <v>16</v>
      </c>
      <c r="C27" s="137"/>
      <c r="D27" s="150" t="s">
        <v>107</v>
      </c>
      <c r="E27" s="147">
        <v>0.125</v>
      </c>
      <c r="F27" s="58">
        <v>0.5</v>
      </c>
      <c r="G27" s="51">
        <v>0.5</v>
      </c>
      <c r="H27" s="52">
        <f>G27-F27</f>
        <v>0</v>
      </c>
      <c r="I27" s="67"/>
      <c r="J27" s="78">
        <v>0.5</v>
      </c>
      <c r="K27" s="52">
        <f t="shared" si="12"/>
        <v>0</v>
      </c>
      <c r="L27" s="67"/>
      <c r="M27" s="86">
        <v>0.5</v>
      </c>
      <c r="N27" s="52">
        <f t="shared" si="13"/>
        <v>0</v>
      </c>
      <c r="O27" s="53"/>
      <c r="P27" s="48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49" customFormat="1" ht="38" customHeight="1" x14ac:dyDescent="0.5">
      <c r="A28" s="37">
        <v>22</v>
      </c>
      <c r="B28" s="98" t="s">
        <v>57</v>
      </c>
      <c r="C28" s="140"/>
      <c r="D28" s="150" t="s">
        <v>114</v>
      </c>
      <c r="E28" s="147">
        <v>0.25</v>
      </c>
      <c r="F28" s="58">
        <v>8.5</v>
      </c>
      <c r="G28" s="51">
        <v>8.625</v>
      </c>
      <c r="H28" s="52">
        <f t="shared" ref="H28" si="14">G28-F28</f>
        <v>0.125</v>
      </c>
      <c r="I28" s="67"/>
      <c r="J28" s="78">
        <v>8.75</v>
      </c>
      <c r="K28" s="52">
        <f t="shared" si="12"/>
        <v>0.25</v>
      </c>
      <c r="L28" s="67"/>
      <c r="M28" s="86">
        <v>8.625</v>
      </c>
      <c r="N28" s="52">
        <f t="shared" si="13"/>
        <v>0.125</v>
      </c>
      <c r="O28" s="53"/>
      <c r="P28" s="4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49" customFormat="1" ht="42" x14ac:dyDescent="0.5">
      <c r="A29" s="37">
        <v>23</v>
      </c>
      <c r="B29" s="98" t="s">
        <v>59</v>
      </c>
      <c r="C29" s="140"/>
      <c r="D29" s="150" t="s">
        <v>109</v>
      </c>
      <c r="E29" s="147">
        <v>0.25</v>
      </c>
      <c r="F29" s="58">
        <v>6.75</v>
      </c>
      <c r="G29" s="51">
        <v>6.75</v>
      </c>
      <c r="H29" s="52">
        <f t="shared" ref="H29" si="15">G29-F29</f>
        <v>0</v>
      </c>
      <c r="I29" s="67"/>
      <c r="J29" s="78">
        <v>7</v>
      </c>
      <c r="K29" s="52">
        <f t="shared" si="12"/>
        <v>0.25</v>
      </c>
      <c r="L29" s="67"/>
      <c r="M29" s="86">
        <v>6.875</v>
      </c>
      <c r="N29" s="52">
        <f t="shared" si="13"/>
        <v>0.125</v>
      </c>
      <c r="O29" s="53"/>
      <c r="P29" s="48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49" customFormat="1" ht="25" customHeight="1" x14ac:dyDescent="0.5">
      <c r="A30" s="37">
        <v>24</v>
      </c>
      <c r="B30" s="98" t="s">
        <v>58</v>
      </c>
      <c r="C30" s="140"/>
      <c r="D30" s="150" t="s">
        <v>110</v>
      </c>
      <c r="E30" s="147">
        <v>0.25</v>
      </c>
      <c r="F30" s="58">
        <v>5.75</v>
      </c>
      <c r="G30" s="51">
        <v>5.75</v>
      </c>
      <c r="H30" s="52">
        <f t="shared" ref="H30:H31" si="16">G30-F30</f>
        <v>0</v>
      </c>
      <c r="I30" s="67"/>
      <c r="J30" s="78">
        <v>5.75</v>
      </c>
      <c r="K30" s="52">
        <f t="shared" si="12"/>
        <v>0</v>
      </c>
      <c r="L30" s="67"/>
      <c r="M30" s="86">
        <v>5.75</v>
      </c>
      <c r="N30" s="52">
        <f t="shared" si="13"/>
        <v>0</v>
      </c>
      <c r="O30" s="53"/>
      <c r="P30" s="48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49" customFormat="1" ht="25" customHeight="1" x14ac:dyDescent="0.5">
      <c r="A31" s="37">
        <v>25</v>
      </c>
      <c r="B31" s="59" t="s">
        <v>62</v>
      </c>
      <c r="C31" s="138"/>
      <c r="D31" s="150" t="s">
        <v>111</v>
      </c>
      <c r="E31" s="147">
        <v>0.75</v>
      </c>
      <c r="F31" s="58">
        <v>22</v>
      </c>
      <c r="G31" s="51">
        <v>22</v>
      </c>
      <c r="H31" s="52">
        <f t="shared" si="16"/>
        <v>0</v>
      </c>
      <c r="I31" s="67"/>
      <c r="J31" s="78">
        <v>21.5</v>
      </c>
      <c r="K31" s="52">
        <f t="shared" si="12"/>
        <v>-0.5</v>
      </c>
      <c r="L31" s="67"/>
      <c r="M31" s="86">
        <v>22</v>
      </c>
      <c r="N31" s="52">
        <f t="shared" si="13"/>
        <v>0</v>
      </c>
      <c r="O31" s="53"/>
      <c r="P31" s="4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49" customFormat="1" ht="42" x14ac:dyDescent="0.5">
      <c r="A32" s="96">
        <v>26</v>
      </c>
      <c r="B32" s="92" t="s">
        <v>66</v>
      </c>
      <c r="C32" s="139"/>
      <c r="D32" s="152" t="s">
        <v>112</v>
      </c>
      <c r="E32" s="148">
        <v>0.5</v>
      </c>
      <c r="F32" s="93">
        <v>46</v>
      </c>
      <c r="G32" s="94">
        <v>43</v>
      </c>
      <c r="H32" s="95">
        <f t="shared" ref="H32:H34" si="17">G32-F32</f>
        <v>-3</v>
      </c>
      <c r="I32" s="93"/>
      <c r="J32" s="94">
        <v>52</v>
      </c>
      <c r="K32" s="95">
        <f t="shared" si="12"/>
        <v>6</v>
      </c>
      <c r="L32" s="93"/>
      <c r="M32" s="94">
        <v>42</v>
      </c>
      <c r="N32" s="95">
        <f t="shared" si="13"/>
        <v>-4</v>
      </c>
      <c r="O32" s="151" t="s">
        <v>115</v>
      </c>
      <c r="P32" s="48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32" s="49" customFormat="1" ht="25" customHeight="1" x14ac:dyDescent="0.5">
      <c r="A33" s="37">
        <v>27</v>
      </c>
      <c r="B33" s="59" t="s">
        <v>68</v>
      </c>
      <c r="C33" s="138"/>
      <c r="D33" s="150" t="s">
        <v>113</v>
      </c>
      <c r="E33" s="147">
        <v>0.75</v>
      </c>
      <c r="F33" s="58">
        <v>23</v>
      </c>
      <c r="G33" s="51">
        <v>23</v>
      </c>
      <c r="H33" s="52">
        <f t="shared" si="17"/>
        <v>0</v>
      </c>
      <c r="I33" s="67"/>
      <c r="J33" s="78">
        <v>23.375</v>
      </c>
      <c r="K33" s="52">
        <f t="shared" si="12"/>
        <v>0.375</v>
      </c>
      <c r="L33" s="67"/>
      <c r="M33" s="86">
        <v>23</v>
      </c>
      <c r="N33" s="52">
        <f t="shared" si="13"/>
        <v>0</v>
      </c>
      <c r="O33" s="53"/>
      <c r="P33" s="48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32" s="49" customFormat="1" ht="25" hidden="1" customHeight="1" x14ac:dyDescent="0.5">
      <c r="A34" s="37">
        <v>28</v>
      </c>
      <c r="B34" s="98" t="s">
        <v>71</v>
      </c>
      <c r="C34" s="98"/>
      <c r="D34" s="91"/>
      <c r="E34" s="50">
        <v>0.125</v>
      </c>
      <c r="F34" s="68"/>
      <c r="G34" s="51"/>
      <c r="H34" s="52">
        <f t="shared" si="17"/>
        <v>0</v>
      </c>
      <c r="I34" s="67"/>
      <c r="J34" s="51"/>
      <c r="K34" s="52">
        <f t="shared" ref="K34" si="18">J34-I34</f>
        <v>0</v>
      </c>
      <c r="L34" s="67"/>
      <c r="M34" s="51"/>
      <c r="N34" s="52">
        <f t="shared" ref="N34" si="19">M34-L34</f>
        <v>0</v>
      </c>
      <c r="O34" s="66" t="s">
        <v>45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s="49" customFormat="1" ht="19" customHeight="1" x14ac:dyDescent="0.5">
      <c r="A35" s="6"/>
      <c r="B35" s="61" t="s">
        <v>76</v>
      </c>
      <c r="C35" s="6"/>
      <c r="D35" s="6"/>
      <c r="E35" s="70"/>
      <c r="F35" s="71"/>
      <c r="G35" s="70"/>
      <c r="H35" s="70"/>
      <c r="I35" s="70"/>
      <c r="J35" s="70"/>
      <c r="K35" s="70"/>
      <c r="L35" s="70"/>
      <c r="M35" s="70"/>
      <c r="N35" s="70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32" s="49" customFormat="1" ht="19" customHeight="1" x14ac:dyDescent="0.5">
      <c r="A36" s="6">
        <v>1</v>
      </c>
      <c r="B36" s="69" t="s">
        <v>34</v>
      </c>
      <c r="C36" s="6"/>
      <c r="D36" s="6"/>
      <c r="E36" s="70"/>
      <c r="F36" s="71"/>
      <c r="G36" s="70"/>
      <c r="H36" s="70"/>
      <c r="I36" s="70"/>
      <c r="J36" s="70"/>
      <c r="K36" s="70"/>
      <c r="L36" s="70"/>
      <c r="M36" s="70"/>
      <c r="N36" s="70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32" s="49" customFormat="1" ht="19" customHeight="1" x14ac:dyDescent="0.5">
      <c r="A37" s="6">
        <v>2</v>
      </c>
      <c r="B37" s="69" t="s">
        <v>72</v>
      </c>
      <c r="C37" s="6"/>
      <c r="D37" s="6"/>
      <c r="E37" s="70"/>
      <c r="F37" s="71"/>
      <c r="G37" s="70"/>
      <c r="H37" s="70"/>
      <c r="I37" s="70"/>
      <c r="J37" s="70"/>
      <c r="K37" s="70"/>
      <c r="L37" s="70"/>
      <c r="M37" s="70"/>
      <c r="N37" s="70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32" ht="19" customHeight="1" x14ac:dyDescent="0.35">
      <c r="A38" s="5">
        <v>3</v>
      </c>
      <c r="B38" s="73" t="s">
        <v>77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8"/>
      <c r="O38" s="8"/>
      <c r="P38" s="8"/>
      <c r="Q38" s="11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49" customFormat="1" ht="19" customHeight="1" x14ac:dyDescent="0.5">
      <c r="A39" s="6">
        <v>4</v>
      </c>
      <c r="B39" s="72" t="s">
        <v>43</v>
      </c>
      <c r="C39" s="6"/>
      <c r="D39" s="6"/>
      <c r="E39" s="70"/>
      <c r="F39" s="71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49" customFormat="1" ht="19" customHeight="1" x14ac:dyDescent="0.5">
      <c r="A40" s="6">
        <v>5</v>
      </c>
      <c r="B40" s="69" t="s">
        <v>73</v>
      </c>
      <c r="C40" s="6"/>
      <c r="D40" s="6"/>
      <c r="E40" s="70"/>
      <c r="F40" s="71"/>
      <c r="G40" s="70"/>
      <c r="H40" s="70"/>
      <c r="I40" s="70"/>
      <c r="J40" s="70"/>
      <c r="K40" s="70"/>
      <c r="L40" s="70"/>
      <c r="M40" s="70"/>
      <c r="N40" s="70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32" s="49" customFormat="1" ht="19" customHeight="1" x14ac:dyDescent="0.5">
      <c r="A41" s="6"/>
      <c r="B41" s="61" t="s">
        <v>86</v>
      </c>
      <c r="C41" s="6"/>
      <c r="D41" s="6"/>
      <c r="E41" s="70"/>
      <c r="F41" s="71"/>
      <c r="G41" s="70"/>
      <c r="H41" s="70"/>
      <c r="I41" s="70"/>
      <c r="J41" s="70"/>
      <c r="K41" s="70"/>
      <c r="L41" s="70"/>
      <c r="M41" s="70"/>
      <c r="N41" s="70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32" s="49" customFormat="1" ht="19" customHeight="1" x14ac:dyDescent="0.5">
      <c r="A42" s="6">
        <v>1</v>
      </c>
      <c r="B42" s="69" t="s">
        <v>34</v>
      </c>
      <c r="C42" s="6"/>
      <c r="D42" s="6"/>
      <c r="E42" s="70"/>
      <c r="F42" s="71"/>
      <c r="G42" s="70"/>
      <c r="H42" s="70"/>
      <c r="I42" s="70"/>
      <c r="J42" s="70"/>
      <c r="K42" s="70"/>
      <c r="L42" s="70"/>
      <c r="M42" s="70"/>
      <c r="N42" s="70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32" s="49" customFormat="1" ht="19" customHeight="1" x14ac:dyDescent="0.5">
      <c r="A43" s="6">
        <v>2</v>
      </c>
      <c r="B43" s="69" t="s">
        <v>84</v>
      </c>
      <c r="C43" s="6"/>
      <c r="D43" s="6"/>
      <c r="E43" s="70"/>
      <c r="F43" s="71"/>
      <c r="G43" s="70"/>
      <c r="H43" s="70"/>
      <c r="I43" s="70"/>
      <c r="J43" s="70"/>
      <c r="K43" s="70"/>
      <c r="L43" s="70"/>
      <c r="M43" s="70"/>
      <c r="N43" s="70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32" s="49" customFormat="1" ht="19" customHeight="1" x14ac:dyDescent="0.5">
      <c r="A44" s="6">
        <v>4</v>
      </c>
      <c r="B44" s="72" t="s">
        <v>43</v>
      </c>
      <c r="C44" s="6"/>
      <c r="D44" s="6"/>
      <c r="E44" s="70"/>
      <c r="F44" s="71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49" customFormat="1" ht="19" customHeight="1" x14ac:dyDescent="0.5">
      <c r="A45" s="6">
        <v>5</v>
      </c>
      <c r="B45" s="69" t="s">
        <v>85</v>
      </c>
      <c r="C45" s="6"/>
      <c r="D45" s="6"/>
      <c r="E45" s="70"/>
      <c r="F45" s="71"/>
      <c r="G45" s="70"/>
      <c r="H45" s="70"/>
      <c r="I45" s="70"/>
      <c r="J45" s="70"/>
      <c r="K45" s="70"/>
      <c r="L45" s="70"/>
      <c r="M45" s="70"/>
      <c r="N45" s="70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32" s="49" customFormat="1" ht="19" customHeight="1" x14ac:dyDescent="0.5">
      <c r="A46" s="6"/>
      <c r="B46" s="61" t="s">
        <v>87</v>
      </c>
      <c r="C46" s="6"/>
      <c r="D46" s="6"/>
      <c r="E46" s="70"/>
      <c r="F46" s="71"/>
      <c r="G46" s="70"/>
      <c r="H46" s="70"/>
      <c r="I46" s="70"/>
      <c r="J46" s="70"/>
      <c r="K46" s="70"/>
      <c r="L46" s="70"/>
      <c r="M46" s="70"/>
      <c r="N46" s="7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32" s="49" customFormat="1" ht="19" customHeight="1" x14ac:dyDescent="0.5">
      <c r="A47" s="6">
        <v>1</v>
      </c>
      <c r="B47" s="69" t="s">
        <v>34</v>
      </c>
      <c r="C47" s="6"/>
      <c r="D47" s="6"/>
      <c r="E47" s="70"/>
      <c r="F47" s="71"/>
      <c r="G47" s="70"/>
      <c r="H47" s="70"/>
      <c r="I47" s="70"/>
      <c r="J47" s="70"/>
      <c r="K47" s="70"/>
      <c r="L47" s="70"/>
      <c r="M47" s="70"/>
      <c r="N47" s="70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32" s="49" customFormat="1" ht="19" customHeight="1" x14ac:dyDescent="0.5">
      <c r="A48" s="6">
        <v>2</v>
      </c>
      <c r="B48" s="72" t="s">
        <v>43</v>
      </c>
      <c r="C48" s="6"/>
      <c r="D48" s="6"/>
      <c r="E48" s="70"/>
      <c r="F48" s="71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29" s="49" customFormat="1" ht="19" customHeight="1" x14ac:dyDescent="0.5">
      <c r="A49" s="6">
        <v>3</v>
      </c>
      <c r="B49" s="69" t="s">
        <v>88</v>
      </c>
      <c r="C49" s="6"/>
      <c r="D49" s="6"/>
      <c r="E49" s="70"/>
      <c r="F49" s="71"/>
      <c r="G49" s="70"/>
      <c r="H49" s="70"/>
      <c r="I49" s="70"/>
      <c r="J49" s="70"/>
      <c r="K49" s="70"/>
      <c r="L49" s="70"/>
      <c r="M49" s="70"/>
      <c r="N49" s="70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9" s="49" customFormat="1" ht="19" customHeight="1" x14ac:dyDescent="0.5">
      <c r="A50" s="6"/>
      <c r="B50" s="69"/>
      <c r="C50" s="6"/>
      <c r="D50" s="6"/>
      <c r="E50" s="70"/>
      <c r="F50" s="71"/>
      <c r="G50" s="70"/>
      <c r="H50" s="70"/>
      <c r="I50" s="70"/>
      <c r="J50" s="70"/>
      <c r="K50" s="70"/>
      <c r="L50" s="70"/>
      <c r="M50" s="70"/>
      <c r="N50" s="70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9" s="49" customFormat="1" ht="19" customHeight="1" x14ac:dyDescent="0.5">
      <c r="A51" s="6"/>
      <c r="B51" s="69"/>
      <c r="C51" s="6"/>
      <c r="D51" s="6"/>
      <c r="E51" s="70"/>
      <c r="F51" s="71"/>
      <c r="G51" s="70"/>
      <c r="H51" s="70"/>
      <c r="I51" s="70"/>
      <c r="J51" s="70"/>
      <c r="K51" s="70"/>
      <c r="L51" s="70"/>
      <c r="M51" s="70"/>
      <c r="N51" s="70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s="49" customFormat="1" ht="19" customHeight="1" x14ac:dyDescent="0.5">
      <c r="A52" s="6"/>
      <c r="B52" s="69"/>
      <c r="C52" s="6"/>
      <c r="D52" s="6"/>
      <c r="E52" s="70"/>
      <c r="F52" s="71"/>
      <c r="G52" s="70"/>
      <c r="H52" s="70"/>
      <c r="I52" s="70"/>
      <c r="J52" s="70"/>
      <c r="K52" s="70"/>
      <c r="L52" s="70"/>
      <c r="M52" s="70"/>
      <c r="N52" s="70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s="49" customFormat="1" ht="19" customHeight="1" x14ac:dyDescent="0.5">
      <c r="A53" s="6"/>
      <c r="B53" s="69"/>
      <c r="C53" s="6"/>
      <c r="D53" s="6"/>
      <c r="E53" s="70"/>
      <c r="F53" s="71"/>
      <c r="G53" s="70"/>
      <c r="H53" s="70"/>
      <c r="I53" s="70"/>
      <c r="J53" s="70"/>
      <c r="K53" s="70"/>
      <c r="L53" s="70"/>
      <c r="M53" s="70"/>
      <c r="N53" s="70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49" customFormat="1" ht="19" customHeight="1" x14ac:dyDescent="0.5">
      <c r="A54" s="6"/>
      <c r="B54" s="6"/>
      <c r="C54" s="6"/>
      <c r="D54" s="6"/>
      <c r="E54" s="70"/>
      <c r="F54" s="71"/>
      <c r="G54" s="70"/>
      <c r="H54" s="70"/>
      <c r="I54" s="70"/>
      <c r="J54" s="70"/>
      <c r="K54" s="70"/>
      <c r="L54" s="70"/>
      <c r="M54" s="70"/>
      <c r="N54" s="70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49" customFormat="1" ht="19" customHeight="1" x14ac:dyDescent="0.5">
      <c r="A55" s="6"/>
      <c r="B55" s="6"/>
      <c r="C55" s="6"/>
      <c r="D55" s="6"/>
      <c r="E55" s="70"/>
      <c r="F55" s="71"/>
      <c r="G55" s="70"/>
      <c r="H55" s="70"/>
      <c r="I55" s="70"/>
      <c r="J55" s="70"/>
      <c r="K55" s="70"/>
      <c r="L55" s="70"/>
      <c r="M55" s="70"/>
      <c r="N55" s="70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s="49" customFormat="1" ht="19" customHeight="1" x14ac:dyDescent="0.5">
      <c r="A56" s="6"/>
      <c r="B56" s="6"/>
      <c r="C56" s="6"/>
      <c r="D56" s="6"/>
      <c r="E56" s="70"/>
      <c r="F56" s="71"/>
      <c r="G56" s="70"/>
      <c r="H56" s="70"/>
      <c r="I56" s="70"/>
      <c r="J56" s="70"/>
      <c r="K56" s="70"/>
      <c r="L56" s="70"/>
      <c r="M56" s="70"/>
      <c r="N56" s="70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s="49" customFormat="1" ht="19" customHeight="1" x14ac:dyDescent="0.5">
      <c r="A57" s="6"/>
      <c r="B57" s="6"/>
      <c r="C57" s="6"/>
      <c r="D57" s="6"/>
      <c r="E57" s="70"/>
      <c r="F57" s="71"/>
      <c r="G57" s="70"/>
      <c r="H57" s="70"/>
      <c r="I57" s="70"/>
      <c r="J57" s="70"/>
      <c r="K57" s="70"/>
      <c r="L57" s="70"/>
      <c r="M57" s="70"/>
      <c r="N57" s="70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s="49" customFormat="1" ht="19" customHeight="1" x14ac:dyDescent="0.5">
      <c r="A58" s="6"/>
      <c r="B58" s="6"/>
      <c r="C58" s="6"/>
      <c r="D58" s="6"/>
      <c r="E58" s="70"/>
      <c r="F58" s="71"/>
      <c r="G58" s="70"/>
      <c r="H58" s="70"/>
      <c r="I58" s="70"/>
      <c r="J58" s="70"/>
      <c r="K58" s="70"/>
      <c r="L58" s="70"/>
      <c r="M58" s="70"/>
      <c r="N58" s="70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s="49" customFormat="1" ht="19" customHeight="1" x14ac:dyDescent="0.5">
      <c r="A59" s="6"/>
      <c r="B59" s="6"/>
      <c r="C59" s="6"/>
      <c r="D59" s="6"/>
      <c r="E59" s="70"/>
      <c r="F59" s="71"/>
      <c r="G59" s="70"/>
      <c r="H59" s="70"/>
      <c r="I59" s="70"/>
      <c r="J59" s="70"/>
      <c r="K59" s="70"/>
      <c r="L59" s="70"/>
      <c r="M59" s="70"/>
      <c r="N59" s="70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s="49" customFormat="1" ht="19" customHeight="1" x14ac:dyDescent="0.5">
      <c r="A60" s="6"/>
      <c r="B60" s="6"/>
      <c r="C60" s="6"/>
      <c r="D60" s="6"/>
      <c r="E60" s="70"/>
      <c r="F60" s="71"/>
      <c r="G60" s="70"/>
      <c r="H60" s="70"/>
      <c r="I60" s="70"/>
      <c r="J60" s="70"/>
      <c r="K60" s="70"/>
      <c r="L60" s="70"/>
      <c r="M60" s="70"/>
      <c r="N60" s="70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s="49" customFormat="1" ht="19" customHeight="1" x14ac:dyDescent="0.5">
      <c r="A61" s="6"/>
      <c r="B61" s="6"/>
      <c r="C61" s="6"/>
      <c r="D61" s="6"/>
      <c r="E61" s="70"/>
      <c r="F61" s="71"/>
      <c r="G61" s="70"/>
      <c r="H61" s="70"/>
      <c r="I61" s="70"/>
      <c r="J61" s="70"/>
      <c r="K61" s="70"/>
      <c r="L61" s="70"/>
      <c r="M61" s="70"/>
      <c r="N61" s="70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s="49" customFormat="1" ht="19" customHeight="1" x14ac:dyDescent="0.5">
      <c r="A62" s="6"/>
      <c r="B62" s="6"/>
      <c r="C62" s="6"/>
      <c r="D62" s="6"/>
      <c r="E62" s="70"/>
      <c r="F62" s="71"/>
      <c r="G62" s="70"/>
      <c r="H62" s="70"/>
      <c r="I62" s="70"/>
      <c r="J62" s="70"/>
      <c r="K62" s="70"/>
      <c r="L62" s="70"/>
      <c r="M62" s="70"/>
      <c r="N62" s="70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s="49" customFormat="1" ht="19" customHeight="1" x14ac:dyDescent="0.5">
      <c r="A63" s="6"/>
      <c r="B63" s="6"/>
      <c r="C63" s="6"/>
      <c r="D63" s="6"/>
      <c r="E63" s="70"/>
      <c r="F63" s="71"/>
      <c r="G63" s="70"/>
      <c r="H63" s="70"/>
      <c r="I63" s="70"/>
      <c r="J63" s="70"/>
      <c r="K63" s="70"/>
      <c r="L63" s="70"/>
      <c r="M63" s="70"/>
      <c r="N63" s="70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s="49" customFormat="1" ht="19" customHeight="1" x14ac:dyDescent="0.5">
      <c r="A64" s="6"/>
      <c r="B64" s="6"/>
      <c r="C64" s="6"/>
      <c r="D64" s="6"/>
      <c r="E64" s="70"/>
      <c r="F64" s="71"/>
      <c r="G64" s="70"/>
      <c r="H64" s="70"/>
      <c r="I64" s="70"/>
      <c r="J64" s="70"/>
      <c r="K64" s="70"/>
      <c r="L64" s="70"/>
      <c r="M64" s="70"/>
      <c r="N64" s="70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s="49" customFormat="1" ht="19" customHeight="1" x14ac:dyDescent="0.5">
      <c r="A65" s="6"/>
      <c r="B65" s="6"/>
      <c r="C65" s="6"/>
      <c r="D65" s="6"/>
      <c r="E65" s="70"/>
      <c r="F65" s="71"/>
      <c r="G65" s="70"/>
      <c r="H65" s="70"/>
      <c r="I65" s="70"/>
      <c r="J65" s="70"/>
      <c r="K65" s="70"/>
      <c r="L65" s="70"/>
      <c r="M65" s="70"/>
      <c r="N65" s="70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49" customFormat="1" ht="19" customHeight="1" x14ac:dyDescent="0.5">
      <c r="A66" s="6"/>
      <c r="B66" s="6"/>
      <c r="C66" s="6"/>
      <c r="D66" s="6"/>
      <c r="E66" s="70"/>
      <c r="F66" s="71"/>
      <c r="G66" s="70"/>
      <c r="H66" s="70"/>
      <c r="I66" s="70"/>
      <c r="J66" s="70"/>
      <c r="K66" s="70"/>
      <c r="L66" s="70"/>
      <c r="M66" s="70"/>
      <c r="N66" s="70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49" customFormat="1" ht="19" customHeight="1" x14ac:dyDescent="0.5">
      <c r="A67" s="6"/>
      <c r="B67" s="6"/>
      <c r="C67" s="6"/>
      <c r="D67" s="6"/>
      <c r="E67" s="70"/>
      <c r="F67" s="71"/>
      <c r="G67" s="70"/>
      <c r="H67" s="70"/>
      <c r="I67" s="70"/>
      <c r="J67" s="70"/>
      <c r="K67" s="70"/>
      <c r="L67" s="70"/>
      <c r="M67" s="70"/>
      <c r="N67" s="70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49" customFormat="1" ht="19" customHeight="1" x14ac:dyDescent="0.5">
      <c r="A68" s="6"/>
      <c r="B68" s="6"/>
      <c r="C68" s="6"/>
      <c r="D68" s="6"/>
      <c r="E68" s="70"/>
      <c r="F68" s="71"/>
      <c r="G68" s="70"/>
      <c r="H68" s="70"/>
      <c r="I68" s="70"/>
      <c r="J68" s="70"/>
      <c r="K68" s="70"/>
      <c r="L68" s="70"/>
      <c r="M68" s="70"/>
      <c r="N68" s="70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49" customFormat="1" ht="19" customHeight="1" x14ac:dyDescent="0.5">
      <c r="A69" s="6"/>
      <c r="B69" s="6"/>
      <c r="C69" s="6"/>
      <c r="D69" s="6"/>
      <c r="E69" s="70"/>
      <c r="F69" s="71"/>
      <c r="G69" s="70"/>
      <c r="H69" s="70"/>
      <c r="I69" s="70"/>
      <c r="J69" s="70"/>
      <c r="K69" s="70"/>
      <c r="L69" s="70"/>
      <c r="M69" s="70"/>
      <c r="N69" s="70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49" customFormat="1" ht="19" customHeight="1" x14ac:dyDescent="0.5">
      <c r="A70" s="6"/>
      <c r="B70" s="6"/>
      <c r="C70" s="6"/>
      <c r="D70" s="6"/>
      <c r="E70" s="70"/>
      <c r="F70" s="71"/>
      <c r="G70" s="70"/>
      <c r="H70" s="70"/>
      <c r="I70" s="70"/>
      <c r="J70" s="70"/>
      <c r="K70" s="70"/>
      <c r="L70" s="70"/>
      <c r="M70" s="70"/>
      <c r="N70" s="70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49" customFormat="1" ht="19" customHeight="1" x14ac:dyDescent="0.5">
      <c r="A71" s="6"/>
      <c r="B71" s="6"/>
      <c r="C71" s="6"/>
      <c r="D71" s="6"/>
      <c r="E71" s="70"/>
      <c r="F71" s="71"/>
      <c r="G71" s="70"/>
      <c r="H71" s="70"/>
      <c r="I71" s="70"/>
      <c r="J71" s="70"/>
      <c r="K71" s="70"/>
      <c r="L71" s="70"/>
      <c r="M71" s="70"/>
      <c r="N71" s="70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49" customFormat="1" ht="19" customHeight="1" x14ac:dyDescent="0.5">
      <c r="A72" s="6"/>
      <c r="B72" s="6"/>
      <c r="C72" s="6"/>
      <c r="D72" s="6"/>
      <c r="E72" s="70"/>
      <c r="F72" s="71"/>
      <c r="G72" s="70"/>
      <c r="H72" s="70"/>
      <c r="I72" s="70"/>
      <c r="J72" s="70"/>
      <c r="K72" s="70"/>
      <c r="L72" s="70"/>
      <c r="M72" s="70"/>
      <c r="N72" s="70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49" customFormat="1" ht="19" customHeight="1" x14ac:dyDescent="0.5">
      <c r="A73" s="6"/>
      <c r="B73" s="6"/>
      <c r="C73" s="6"/>
      <c r="D73" s="6"/>
      <c r="E73" s="70"/>
      <c r="F73" s="71"/>
      <c r="G73" s="70"/>
      <c r="H73" s="70"/>
      <c r="I73" s="70"/>
      <c r="J73" s="70"/>
      <c r="K73" s="70"/>
      <c r="L73" s="70"/>
      <c r="M73" s="70"/>
      <c r="N73" s="70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49" customFormat="1" ht="19" customHeight="1" x14ac:dyDescent="0.5">
      <c r="A74" s="6"/>
      <c r="B74" s="6"/>
      <c r="C74" s="6"/>
      <c r="D74" s="6"/>
      <c r="E74" s="70"/>
      <c r="F74" s="71"/>
      <c r="G74" s="70"/>
      <c r="H74" s="70"/>
      <c r="I74" s="70"/>
      <c r="J74" s="70"/>
      <c r="K74" s="70"/>
      <c r="L74" s="70"/>
      <c r="M74" s="70"/>
      <c r="N74" s="70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49" customFormat="1" ht="19" customHeight="1" x14ac:dyDescent="0.5">
      <c r="A75" s="6"/>
      <c r="B75" s="6"/>
      <c r="C75" s="6"/>
      <c r="D75" s="6"/>
      <c r="E75" s="70"/>
      <c r="F75" s="71"/>
      <c r="G75" s="70"/>
      <c r="H75" s="70"/>
      <c r="I75" s="70"/>
      <c r="J75" s="70"/>
      <c r="K75" s="70"/>
      <c r="L75" s="70"/>
      <c r="M75" s="70"/>
      <c r="N75" s="70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49" customFormat="1" ht="19" customHeight="1" x14ac:dyDescent="0.5">
      <c r="A76" s="6"/>
      <c r="B76" s="6"/>
      <c r="C76" s="6"/>
      <c r="D76" s="6"/>
      <c r="E76" s="70"/>
      <c r="F76" s="71"/>
      <c r="G76" s="70"/>
      <c r="H76" s="70"/>
      <c r="I76" s="70"/>
      <c r="J76" s="70"/>
      <c r="K76" s="70"/>
      <c r="L76" s="70"/>
      <c r="M76" s="70"/>
      <c r="N76" s="70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49" customFormat="1" ht="19" customHeight="1" x14ac:dyDescent="0.5">
      <c r="A77" s="6"/>
      <c r="B77" s="6"/>
      <c r="C77" s="6"/>
      <c r="D77" s="6"/>
      <c r="E77" s="70"/>
      <c r="F77" s="71"/>
      <c r="G77" s="70"/>
      <c r="H77" s="70"/>
      <c r="I77" s="70"/>
      <c r="J77" s="70"/>
      <c r="K77" s="70"/>
      <c r="L77" s="70"/>
      <c r="M77" s="70"/>
      <c r="N77" s="70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49" customFormat="1" ht="19" customHeight="1" x14ac:dyDescent="0.5">
      <c r="A78" s="6"/>
      <c r="B78" s="6"/>
      <c r="C78" s="6"/>
      <c r="D78" s="6"/>
      <c r="E78" s="70"/>
      <c r="F78" s="71"/>
      <c r="G78" s="70"/>
      <c r="H78" s="70"/>
      <c r="I78" s="70"/>
      <c r="J78" s="70"/>
      <c r="K78" s="70"/>
      <c r="L78" s="70"/>
      <c r="M78" s="70"/>
      <c r="N78" s="7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8"/>
      <c r="N838" s="8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8"/>
      <c r="N839" s="8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8"/>
      <c r="N840" s="8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8"/>
      <c r="N841" s="8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8"/>
      <c r="N842" s="8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8"/>
      <c r="N843" s="8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</sheetData>
  <mergeCells count="26">
    <mergeCell ref="B28:C28"/>
    <mergeCell ref="B29:C29"/>
    <mergeCell ref="B30:C30"/>
    <mergeCell ref="B17:C17"/>
    <mergeCell ref="B19:C19"/>
    <mergeCell ref="B22:C22"/>
    <mergeCell ref="B26:C26"/>
    <mergeCell ref="B23:C23"/>
    <mergeCell ref="B24:C24"/>
    <mergeCell ref="B27:C27"/>
    <mergeCell ref="B34:C34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0:C10"/>
    <mergeCell ref="B11:C11"/>
  </mergeCells>
  <printOptions horizontalCentered="1"/>
  <pageMargins left="0.2" right="0.2" top="0.5" bottom="0.25" header="0.3" footer="0.3"/>
  <pageSetup scale="3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57"/>
  <sheetViews>
    <sheetView zoomScale="60" zoomScaleNormal="60" zoomScaleSheetLayoutView="44" workbookViewId="0">
      <pane xSplit="8" ySplit="4" topLeftCell="I7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1" t="s">
        <v>0</v>
      </c>
      <c r="B1" s="101"/>
      <c r="C1" s="27">
        <f>COMMENTS!C1</f>
        <v>118617</v>
      </c>
      <c r="E1" s="128"/>
      <c r="F1" s="99"/>
      <c r="G1" s="99"/>
      <c r="H1" s="16"/>
    </row>
    <row r="2" spans="1:22" ht="24.75" customHeight="1" thickBot="1" x14ac:dyDescent="0.55000000000000004">
      <c r="A2" s="101" t="s">
        <v>1</v>
      </c>
      <c r="B2" s="101"/>
      <c r="C2" s="1" t="str">
        <f>COMMENTS!C2</f>
        <v>Cursive Applique Zip Hood</v>
      </c>
      <c r="E2" s="129"/>
      <c r="F2" s="100"/>
      <c r="G2" s="100"/>
      <c r="H2" s="17"/>
    </row>
    <row r="3" spans="1:22" ht="22.75" customHeight="1" thickBot="1" x14ac:dyDescent="0.55000000000000004">
      <c r="A3" s="101" t="s">
        <v>2</v>
      </c>
      <c r="B3" s="101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04" t="s">
        <v>3</v>
      </c>
      <c r="B4" s="104"/>
      <c r="C4" s="15" t="s">
        <v>13</v>
      </c>
      <c r="E4" s="62" t="str">
        <f>COMMENTS!F4</f>
        <v>DATE: 12/9/2025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17" t="s">
        <v>7</v>
      </c>
      <c r="C6" s="11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19"/>
      <c r="B7" s="120"/>
      <c r="C7" s="120"/>
      <c r="D7" s="120"/>
      <c r="E7" s="120"/>
      <c r="F7" s="120"/>
      <c r="G7" s="120"/>
      <c r="H7" s="12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22"/>
      <c r="B8" s="123"/>
      <c r="C8" s="123"/>
      <c r="D8" s="123"/>
      <c r="E8" s="123"/>
      <c r="F8" s="123"/>
      <c r="G8" s="123"/>
      <c r="H8" s="12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22"/>
      <c r="B9" s="123"/>
      <c r="C9" s="123"/>
      <c r="D9" s="123"/>
      <c r="E9" s="123"/>
      <c r="F9" s="123"/>
      <c r="G9" s="123"/>
      <c r="H9" s="12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22"/>
      <c r="B10" s="123"/>
      <c r="C10" s="123"/>
      <c r="D10" s="123"/>
      <c r="E10" s="123"/>
      <c r="F10" s="123"/>
      <c r="G10" s="123"/>
      <c r="H10" s="12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22"/>
      <c r="B11" s="123"/>
      <c r="C11" s="123"/>
      <c r="D11" s="123"/>
      <c r="E11" s="123"/>
      <c r="F11" s="123"/>
      <c r="G11" s="123"/>
      <c r="H11" s="12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22"/>
      <c r="B12" s="123"/>
      <c r="C12" s="123"/>
      <c r="D12" s="123"/>
      <c r="E12" s="123"/>
      <c r="F12" s="123"/>
      <c r="G12" s="123"/>
      <c r="H12" s="12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22"/>
      <c r="B13" s="123"/>
      <c r="C13" s="123"/>
      <c r="D13" s="123"/>
      <c r="E13" s="123"/>
      <c r="F13" s="123"/>
      <c r="G13" s="123"/>
      <c r="H13" s="12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22"/>
      <c r="B14" s="123"/>
      <c r="C14" s="123"/>
      <c r="D14" s="123"/>
      <c r="E14" s="123"/>
      <c r="F14" s="123"/>
      <c r="G14" s="123"/>
      <c r="H14" s="12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22"/>
      <c r="B15" s="123"/>
      <c r="C15" s="123"/>
      <c r="D15" s="123"/>
      <c r="E15" s="123"/>
      <c r="F15" s="123"/>
      <c r="G15" s="123"/>
      <c r="H15" s="12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22"/>
      <c r="B16" s="123"/>
      <c r="C16" s="123"/>
      <c r="D16" s="123"/>
      <c r="E16" s="123"/>
      <c r="F16" s="123"/>
      <c r="G16" s="123"/>
      <c r="H16" s="12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22"/>
      <c r="B17" s="123"/>
      <c r="C17" s="123"/>
      <c r="D17" s="123"/>
      <c r="E17" s="123"/>
      <c r="F17" s="123"/>
      <c r="G17" s="123"/>
      <c r="H17" s="12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22"/>
      <c r="B18" s="123"/>
      <c r="C18" s="123"/>
      <c r="D18" s="123"/>
      <c r="E18" s="123"/>
      <c r="F18" s="123"/>
      <c r="G18" s="123"/>
      <c r="H18" s="12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22"/>
      <c r="B19" s="123"/>
      <c r="C19" s="123"/>
      <c r="D19" s="123"/>
      <c r="E19" s="123"/>
      <c r="F19" s="123"/>
      <c r="G19" s="123"/>
      <c r="H19" s="12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22"/>
      <c r="B20" s="123"/>
      <c r="C20" s="123"/>
      <c r="D20" s="123"/>
      <c r="E20" s="123"/>
      <c r="F20" s="123"/>
      <c r="G20" s="123"/>
      <c r="H20" s="12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22"/>
      <c r="B21" s="123"/>
      <c r="C21" s="123"/>
      <c r="D21" s="123"/>
      <c r="E21" s="123"/>
      <c r="F21" s="123"/>
      <c r="G21" s="123"/>
      <c r="H21" s="12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22"/>
      <c r="B22" s="123"/>
      <c r="C22" s="123"/>
      <c r="D22" s="123"/>
      <c r="E22" s="123"/>
      <c r="F22" s="123"/>
      <c r="G22" s="123"/>
      <c r="H22" s="12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22"/>
      <c r="B23" s="123"/>
      <c r="C23" s="123"/>
      <c r="D23" s="123"/>
      <c r="E23" s="123"/>
      <c r="F23" s="123"/>
      <c r="G23" s="123"/>
      <c r="H23" s="12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22"/>
      <c r="B24" s="123"/>
      <c r="C24" s="123"/>
      <c r="D24" s="123"/>
      <c r="E24" s="123"/>
      <c r="F24" s="123"/>
      <c r="G24" s="123"/>
      <c r="H24" s="12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22"/>
      <c r="B25" s="123"/>
      <c r="C25" s="123"/>
      <c r="D25" s="123"/>
      <c r="E25" s="123"/>
      <c r="F25" s="123"/>
      <c r="G25" s="123"/>
      <c r="H25" s="12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22"/>
      <c r="B26" s="123"/>
      <c r="C26" s="123"/>
      <c r="D26" s="123"/>
      <c r="E26" s="123"/>
      <c r="F26" s="123"/>
      <c r="G26" s="123"/>
      <c r="H26" s="12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22"/>
      <c r="B27" s="123"/>
      <c r="C27" s="123"/>
      <c r="D27" s="123"/>
      <c r="E27" s="123"/>
      <c r="F27" s="123"/>
      <c r="G27" s="123"/>
      <c r="H27" s="12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22"/>
      <c r="B28" s="123"/>
      <c r="C28" s="123"/>
      <c r="D28" s="123"/>
      <c r="E28" s="123"/>
      <c r="F28" s="123"/>
      <c r="G28" s="123"/>
      <c r="H28" s="12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22"/>
      <c r="B29" s="123"/>
      <c r="C29" s="123"/>
      <c r="D29" s="123"/>
      <c r="E29" s="123"/>
      <c r="F29" s="123"/>
      <c r="G29" s="123"/>
      <c r="H29" s="12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22"/>
      <c r="B30" s="123"/>
      <c r="C30" s="123"/>
      <c r="D30" s="123"/>
      <c r="E30" s="123"/>
      <c r="F30" s="123"/>
      <c r="G30" s="123"/>
      <c r="H30" s="12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22"/>
      <c r="B31" s="123"/>
      <c r="C31" s="123"/>
      <c r="D31" s="123"/>
      <c r="E31" s="123"/>
      <c r="F31" s="123"/>
      <c r="G31" s="123"/>
      <c r="H31" s="12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22"/>
      <c r="B32" s="123"/>
      <c r="C32" s="123"/>
      <c r="D32" s="123"/>
      <c r="E32" s="123"/>
      <c r="F32" s="123"/>
      <c r="G32" s="123"/>
      <c r="H32" s="12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22"/>
      <c r="B33" s="123"/>
      <c r="C33" s="123"/>
      <c r="D33" s="123"/>
      <c r="E33" s="123"/>
      <c r="F33" s="123"/>
      <c r="G33" s="123"/>
      <c r="H33" s="12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22"/>
      <c r="B34" s="123"/>
      <c r="C34" s="123"/>
      <c r="D34" s="123"/>
      <c r="E34" s="123"/>
      <c r="F34" s="123"/>
      <c r="G34" s="123"/>
      <c r="H34" s="12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22"/>
      <c r="B35" s="123"/>
      <c r="C35" s="123"/>
      <c r="D35" s="123"/>
      <c r="E35" s="123"/>
      <c r="F35" s="123"/>
      <c r="G35" s="123"/>
      <c r="H35" s="12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22"/>
      <c r="B36" s="123"/>
      <c r="C36" s="123"/>
      <c r="D36" s="123"/>
      <c r="E36" s="123"/>
      <c r="F36" s="123"/>
      <c r="G36" s="123"/>
      <c r="H36" s="12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22"/>
      <c r="B37" s="123"/>
      <c r="C37" s="123"/>
      <c r="D37" s="123"/>
      <c r="E37" s="123"/>
      <c r="F37" s="123"/>
      <c r="G37" s="123"/>
      <c r="H37" s="12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25"/>
      <c r="B38" s="126"/>
      <c r="C38" s="126"/>
      <c r="D38" s="126"/>
      <c r="E38" s="126"/>
      <c r="F38" s="126"/>
      <c r="G38" s="126"/>
      <c r="H38" s="12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B6:C6"/>
    <mergeCell ref="A7:H38"/>
    <mergeCell ref="A1:B1"/>
    <mergeCell ref="E1:G2"/>
    <mergeCell ref="A2:B2"/>
    <mergeCell ref="A3:B3"/>
    <mergeCell ref="A4:B4"/>
  </mergeCells>
  <printOptions horizontalCentered="1"/>
  <pageMargins left="0.2" right="0.2" top="0.5" bottom="0.2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1A78-5AE5-4581-B2B4-232094CA00C7}">
  <sheetPr>
    <pageSetUpPr fitToPage="1"/>
  </sheetPr>
  <dimension ref="A1:V857"/>
  <sheetViews>
    <sheetView zoomScale="60" zoomScaleNormal="60" zoomScaleSheetLayoutView="44" workbookViewId="0">
      <pane xSplit="8" ySplit="4" topLeftCell="I7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1" t="s">
        <v>0</v>
      </c>
      <c r="B1" s="101"/>
      <c r="C1" s="27">
        <f>COMMENTS!C1</f>
        <v>118617</v>
      </c>
      <c r="E1" s="128"/>
      <c r="F1" s="99"/>
      <c r="G1" s="99"/>
      <c r="H1" s="16"/>
    </row>
    <row r="2" spans="1:22" ht="24.75" customHeight="1" thickBot="1" x14ac:dyDescent="0.55000000000000004">
      <c r="A2" s="101" t="s">
        <v>1</v>
      </c>
      <c r="B2" s="101"/>
      <c r="C2" s="1" t="str">
        <f>COMMENTS!C2</f>
        <v>Cursive Applique Zip Hood</v>
      </c>
      <c r="E2" s="129"/>
      <c r="F2" s="100"/>
      <c r="G2" s="100"/>
      <c r="H2" s="17"/>
    </row>
    <row r="3" spans="1:22" ht="22.75" customHeight="1" thickBot="1" x14ac:dyDescent="0.55000000000000004">
      <c r="A3" s="101" t="s">
        <v>2</v>
      </c>
      <c r="B3" s="101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04" t="s">
        <v>3</v>
      </c>
      <c r="B4" s="104"/>
      <c r="C4" s="15" t="s">
        <v>13</v>
      </c>
      <c r="E4" s="62" t="str">
        <f>COMMENTS!F4</f>
        <v>DATE: 12/9/2025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17" t="s">
        <v>7</v>
      </c>
      <c r="C6" s="11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19"/>
      <c r="B7" s="120"/>
      <c r="C7" s="120"/>
      <c r="D7" s="120"/>
      <c r="E7" s="120"/>
      <c r="F7" s="120"/>
      <c r="G7" s="120"/>
      <c r="H7" s="12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22"/>
      <c r="B8" s="123"/>
      <c r="C8" s="123"/>
      <c r="D8" s="123"/>
      <c r="E8" s="123"/>
      <c r="F8" s="123"/>
      <c r="G8" s="123"/>
      <c r="H8" s="12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22"/>
      <c r="B9" s="123"/>
      <c r="C9" s="123"/>
      <c r="D9" s="123"/>
      <c r="E9" s="123"/>
      <c r="F9" s="123"/>
      <c r="G9" s="123"/>
      <c r="H9" s="12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22"/>
      <c r="B10" s="123"/>
      <c r="C10" s="123"/>
      <c r="D10" s="123"/>
      <c r="E10" s="123"/>
      <c r="F10" s="123"/>
      <c r="G10" s="123"/>
      <c r="H10" s="12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22"/>
      <c r="B11" s="123"/>
      <c r="C11" s="123"/>
      <c r="D11" s="123"/>
      <c r="E11" s="123"/>
      <c r="F11" s="123"/>
      <c r="G11" s="123"/>
      <c r="H11" s="12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22"/>
      <c r="B12" s="123"/>
      <c r="C12" s="123"/>
      <c r="D12" s="123"/>
      <c r="E12" s="123"/>
      <c r="F12" s="123"/>
      <c r="G12" s="123"/>
      <c r="H12" s="12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22"/>
      <c r="B13" s="123"/>
      <c r="C13" s="123"/>
      <c r="D13" s="123"/>
      <c r="E13" s="123"/>
      <c r="F13" s="123"/>
      <c r="G13" s="123"/>
      <c r="H13" s="12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22"/>
      <c r="B14" s="123"/>
      <c r="C14" s="123"/>
      <c r="D14" s="123"/>
      <c r="E14" s="123"/>
      <c r="F14" s="123"/>
      <c r="G14" s="123"/>
      <c r="H14" s="12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22"/>
      <c r="B15" s="123"/>
      <c r="C15" s="123"/>
      <c r="D15" s="123"/>
      <c r="E15" s="123"/>
      <c r="F15" s="123"/>
      <c r="G15" s="123"/>
      <c r="H15" s="12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22"/>
      <c r="B16" s="123"/>
      <c r="C16" s="123"/>
      <c r="D16" s="123"/>
      <c r="E16" s="123"/>
      <c r="F16" s="123"/>
      <c r="G16" s="123"/>
      <c r="H16" s="12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22"/>
      <c r="B17" s="123"/>
      <c r="C17" s="123"/>
      <c r="D17" s="123"/>
      <c r="E17" s="123"/>
      <c r="F17" s="123"/>
      <c r="G17" s="123"/>
      <c r="H17" s="12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22"/>
      <c r="B18" s="123"/>
      <c r="C18" s="123"/>
      <c r="D18" s="123"/>
      <c r="E18" s="123"/>
      <c r="F18" s="123"/>
      <c r="G18" s="123"/>
      <c r="H18" s="12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22"/>
      <c r="B19" s="123"/>
      <c r="C19" s="123"/>
      <c r="D19" s="123"/>
      <c r="E19" s="123"/>
      <c r="F19" s="123"/>
      <c r="G19" s="123"/>
      <c r="H19" s="12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22"/>
      <c r="B20" s="123"/>
      <c r="C20" s="123"/>
      <c r="D20" s="123"/>
      <c r="E20" s="123"/>
      <c r="F20" s="123"/>
      <c r="G20" s="123"/>
      <c r="H20" s="12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22"/>
      <c r="B21" s="123"/>
      <c r="C21" s="123"/>
      <c r="D21" s="123"/>
      <c r="E21" s="123"/>
      <c r="F21" s="123"/>
      <c r="G21" s="123"/>
      <c r="H21" s="12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22"/>
      <c r="B22" s="123"/>
      <c r="C22" s="123"/>
      <c r="D22" s="123"/>
      <c r="E22" s="123"/>
      <c r="F22" s="123"/>
      <c r="G22" s="123"/>
      <c r="H22" s="12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22"/>
      <c r="B23" s="123"/>
      <c r="C23" s="123"/>
      <c r="D23" s="123"/>
      <c r="E23" s="123"/>
      <c r="F23" s="123"/>
      <c r="G23" s="123"/>
      <c r="H23" s="12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22"/>
      <c r="B24" s="123"/>
      <c r="C24" s="123"/>
      <c r="D24" s="123"/>
      <c r="E24" s="123"/>
      <c r="F24" s="123"/>
      <c r="G24" s="123"/>
      <c r="H24" s="12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22"/>
      <c r="B25" s="123"/>
      <c r="C25" s="123"/>
      <c r="D25" s="123"/>
      <c r="E25" s="123"/>
      <c r="F25" s="123"/>
      <c r="G25" s="123"/>
      <c r="H25" s="12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22"/>
      <c r="B26" s="123"/>
      <c r="C26" s="123"/>
      <c r="D26" s="123"/>
      <c r="E26" s="123"/>
      <c r="F26" s="123"/>
      <c r="G26" s="123"/>
      <c r="H26" s="12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22"/>
      <c r="B27" s="123"/>
      <c r="C27" s="123"/>
      <c r="D27" s="123"/>
      <c r="E27" s="123"/>
      <c r="F27" s="123"/>
      <c r="G27" s="123"/>
      <c r="H27" s="12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22"/>
      <c r="B28" s="123"/>
      <c r="C28" s="123"/>
      <c r="D28" s="123"/>
      <c r="E28" s="123"/>
      <c r="F28" s="123"/>
      <c r="G28" s="123"/>
      <c r="H28" s="12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22"/>
      <c r="B29" s="123"/>
      <c r="C29" s="123"/>
      <c r="D29" s="123"/>
      <c r="E29" s="123"/>
      <c r="F29" s="123"/>
      <c r="G29" s="123"/>
      <c r="H29" s="12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22"/>
      <c r="B30" s="123"/>
      <c r="C30" s="123"/>
      <c r="D30" s="123"/>
      <c r="E30" s="123"/>
      <c r="F30" s="123"/>
      <c r="G30" s="123"/>
      <c r="H30" s="12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22"/>
      <c r="B31" s="123"/>
      <c r="C31" s="123"/>
      <c r="D31" s="123"/>
      <c r="E31" s="123"/>
      <c r="F31" s="123"/>
      <c r="G31" s="123"/>
      <c r="H31" s="12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22"/>
      <c r="B32" s="123"/>
      <c r="C32" s="123"/>
      <c r="D32" s="123"/>
      <c r="E32" s="123"/>
      <c r="F32" s="123"/>
      <c r="G32" s="123"/>
      <c r="H32" s="12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22"/>
      <c r="B33" s="123"/>
      <c r="C33" s="123"/>
      <c r="D33" s="123"/>
      <c r="E33" s="123"/>
      <c r="F33" s="123"/>
      <c r="G33" s="123"/>
      <c r="H33" s="12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22"/>
      <c r="B34" s="123"/>
      <c r="C34" s="123"/>
      <c r="D34" s="123"/>
      <c r="E34" s="123"/>
      <c r="F34" s="123"/>
      <c r="G34" s="123"/>
      <c r="H34" s="12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22"/>
      <c r="B35" s="123"/>
      <c r="C35" s="123"/>
      <c r="D35" s="123"/>
      <c r="E35" s="123"/>
      <c r="F35" s="123"/>
      <c r="G35" s="123"/>
      <c r="H35" s="12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22"/>
      <c r="B36" s="123"/>
      <c r="C36" s="123"/>
      <c r="D36" s="123"/>
      <c r="E36" s="123"/>
      <c r="F36" s="123"/>
      <c r="G36" s="123"/>
      <c r="H36" s="12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22"/>
      <c r="B37" s="123"/>
      <c r="C37" s="123"/>
      <c r="D37" s="123"/>
      <c r="E37" s="123"/>
      <c r="F37" s="123"/>
      <c r="G37" s="123"/>
      <c r="H37" s="12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25"/>
      <c r="B38" s="126"/>
      <c r="C38" s="126"/>
      <c r="D38" s="126"/>
      <c r="E38" s="126"/>
      <c r="F38" s="126"/>
      <c r="G38" s="126"/>
      <c r="H38" s="12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B36B-F8A5-43BD-917B-ADB9E4BC7F30}">
  <sheetPr>
    <pageSetUpPr fitToPage="1"/>
  </sheetPr>
  <dimension ref="A1:V857"/>
  <sheetViews>
    <sheetView zoomScale="60" zoomScaleNormal="60" zoomScaleSheetLayoutView="44" workbookViewId="0">
      <pane xSplit="8" ySplit="4" topLeftCell="I10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01" t="s">
        <v>0</v>
      </c>
      <c r="B1" s="101"/>
      <c r="C1" s="27">
        <f>COMMENTS!C1</f>
        <v>118617</v>
      </c>
      <c r="E1" s="128"/>
      <c r="F1" s="99"/>
      <c r="G1" s="99"/>
      <c r="H1" s="16"/>
    </row>
    <row r="2" spans="1:22" ht="24.75" customHeight="1" thickBot="1" x14ac:dyDescent="0.55000000000000004">
      <c r="A2" s="101" t="s">
        <v>1</v>
      </c>
      <c r="B2" s="101"/>
      <c r="C2" s="1" t="str">
        <f>COMMENTS!C2</f>
        <v>Cursive Applique Zip Hood</v>
      </c>
      <c r="E2" s="129"/>
      <c r="F2" s="100"/>
      <c r="G2" s="100"/>
      <c r="H2" s="17"/>
    </row>
    <row r="3" spans="1:22" ht="22.75" customHeight="1" thickBot="1" x14ac:dyDescent="0.55000000000000004">
      <c r="A3" s="101" t="s">
        <v>2</v>
      </c>
      <c r="B3" s="101"/>
      <c r="C3" s="1" t="str">
        <f>COMMENTS!C4</f>
        <v>SU26</v>
      </c>
      <c r="G3" s="13"/>
      <c r="H3" s="17"/>
    </row>
    <row r="4" spans="1:22" ht="22.75" customHeight="1" thickBot="1" x14ac:dyDescent="0.55000000000000004">
      <c r="A4" s="104" t="s">
        <v>3</v>
      </c>
      <c r="B4" s="104"/>
      <c r="C4" s="15" t="s">
        <v>13</v>
      </c>
      <c r="E4" s="62" t="str">
        <f>COMMENTS!F4</f>
        <v>DATE: 12/9/2025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17" t="s">
        <v>7</v>
      </c>
      <c r="C6" s="11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19"/>
      <c r="B7" s="120"/>
      <c r="C7" s="120"/>
      <c r="D7" s="120"/>
      <c r="E7" s="120"/>
      <c r="F7" s="120"/>
      <c r="G7" s="120"/>
      <c r="H7" s="121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22"/>
      <c r="B8" s="123"/>
      <c r="C8" s="123"/>
      <c r="D8" s="123"/>
      <c r="E8" s="123"/>
      <c r="F8" s="123"/>
      <c r="G8" s="123"/>
      <c r="H8" s="124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22"/>
      <c r="B9" s="123"/>
      <c r="C9" s="123"/>
      <c r="D9" s="123"/>
      <c r="E9" s="123"/>
      <c r="F9" s="123"/>
      <c r="G9" s="123"/>
      <c r="H9" s="124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22"/>
      <c r="B10" s="123"/>
      <c r="C10" s="123"/>
      <c r="D10" s="123"/>
      <c r="E10" s="123"/>
      <c r="F10" s="123"/>
      <c r="G10" s="123"/>
      <c r="H10" s="124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22"/>
      <c r="B11" s="123"/>
      <c r="C11" s="123"/>
      <c r="D11" s="123"/>
      <c r="E11" s="123"/>
      <c r="F11" s="123"/>
      <c r="G11" s="123"/>
      <c r="H11" s="124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22"/>
      <c r="B12" s="123"/>
      <c r="C12" s="123"/>
      <c r="D12" s="123"/>
      <c r="E12" s="123"/>
      <c r="F12" s="123"/>
      <c r="G12" s="123"/>
      <c r="H12" s="124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22"/>
      <c r="B13" s="123"/>
      <c r="C13" s="123"/>
      <c r="D13" s="123"/>
      <c r="E13" s="123"/>
      <c r="F13" s="123"/>
      <c r="G13" s="123"/>
      <c r="H13" s="124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22"/>
      <c r="B14" s="123"/>
      <c r="C14" s="123"/>
      <c r="D14" s="123"/>
      <c r="E14" s="123"/>
      <c r="F14" s="123"/>
      <c r="G14" s="123"/>
      <c r="H14" s="124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22"/>
      <c r="B15" s="123"/>
      <c r="C15" s="123"/>
      <c r="D15" s="123"/>
      <c r="E15" s="123"/>
      <c r="F15" s="123"/>
      <c r="G15" s="123"/>
      <c r="H15" s="124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22"/>
      <c r="B16" s="123"/>
      <c r="C16" s="123"/>
      <c r="D16" s="123"/>
      <c r="E16" s="123"/>
      <c r="F16" s="123"/>
      <c r="G16" s="123"/>
      <c r="H16" s="124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22"/>
      <c r="B17" s="123"/>
      <c r="C17" s="123"/>
      <c r="D17" s="123"/>
      <c r="E17" s="123"/>
      <c r="F17" s="123"/>
      <c r="G17" s="123"/>
      <c r="H17" s="124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22"/>
      <c r="B18" s="123"/>
      <c r="C18" s="123"/>
      <c r="D18" s="123"/>
      <c r="E18" s="123"/>
      <c r="F18" s="123"/>
      <c r="G18" s="123"/>
      <c r="H18" s="124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22"/>
      <c r="B19" s="123"/>
      <c r="C19" s="123"/>
      <c r="D19" s="123"/>
      <c r="E19" s="123"/>
      <c r="F19" s="123"/>
      <c r="G19" s="123"/>
      <c r="H19" s="124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22"/>
      <c r="B20" s="123"/>
      <c r="C20" s="123"/>
      <c r="D20" s="123"/>
      <c r="E20" s="123"/>
      <c r="F20" s="123"/>
      <c r="G20" s="123"/>
      <c r="H20" s="124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22"/>
      <c r="B21" s="123"/>
      <c r="C21" s="123"/>
      <c r="D21" s="123"/>
      <c r="E21" s="123"/>
      <c r="F21" s="123"/>
      <c r="G21" s="123"/>
      <c r="H21" s="124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22"/>
      <c r="B22" s="123"/>
      <c r="C22" s="123"/>
      <c r="D22" s="123"/>
      <c r="E22" s="123"/>
      <c r="F22" s="123"/>
      <c r="G22" s="123"/>
      <c r="H22" s="124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22"/>
      <c r="B23" s="123"/>
      <c r="C23" s="123"/>
      <c r="D23" s="123"/>
      <c r="E23" s="123"/>
      <c r="F23" s="123"/>
      <c r="G23" s="123"/>
      <c r="H23" s="124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22"/>
      <c r="B24" s="123"/>
      <c r="C24" s="123"/>
      <c r="D24" s="123"/>
      <c r="E24" s="123"/>
      <c r="F24" s="123"/>
      <c r="G24" s="123"/>
      <c r="H24" s="124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22"/>
      <c r="B25" s="123"/>
      <c r="C25" s="123"/>
      <c r="D25" s="123"/>
      <c r="E25" s="123"/>
      <c r="F25" s="123"/>
      <c r="G25" s="123"/>
      <c r="H25" s="124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22"/>
      <c r="B26" s="123"/>
      <c r="C26" s="123"/>
      <c r="D26" s="123"/>
      <c r="E26" s="123"/>
      <c r="F26" s="123"/>
      <c r="G26" s="123"/>
      <c r="H26" s="124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22"/>
      <c r="B27" s="123"/>
      <c r="C27" s="123"/>
      <c r="D27" s="123"/>
      <c r="E27" s="123"/>
      <c r="F27" s="123"/>
      <c r="G27" s="123"/>
      <c r="H27" s="124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22"/>
      <c r="B28" s="123"/>
      <c r="C28" s="123"/>
      <c r="D28" s="123"/>
      <c r="E28" s="123"/>
      <c r="F28" s="123"/>
      <c r="G28" s="123"/>
      <c r="H28" s="124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22"/>
      <c r="B29" s="123"/>
      <c r="C29" s="123"/>
      <c r="D29" s="123"/>
      <c r="E29" s="123"/>
      <c r="F29" s="123"/>
      <c r="G29" s="123"/>
      <c r="H29" s="124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22"/>
      <c r="B30" s="123"/>
      <c r="C30" s="123"/>
      <c r="D30" s="123"/>
      <c r="E30" s="123"/>
      <c r="F30" s="123"/>
      <c r="G30" s="123"/>
      <c r="H30" s="124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22"/>
      <c r="B31" s="123"/>
      <c r="C31" s="123"/>
      <c r="D31" s="123"/>
      <c r="E31" s="123"/>
      <c r="F31" s="123"/>
      <c r="G31" s="123"/>
      <c r="H31" s="124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22"/>
      <c r="B32" s="123"/>
      <c r="C32" s="123"/>
      <c r="D32" s="123"/>
      <c r="E32" s="123"/>
      <c r="F32" s="123"/>
      <c r="G32" s="123"/>
      <c r="H32" s="124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22"/>
      <c r="B33" s="123"/>
      <c r="C33" s="123"/>
      <c r="D33" s="123"/>
      <c r="E33" s="123"/>
      <c r="F33" s="123"/>
      <c r="G33" s="123"/>
      <c r="H33" s="124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22"/>
      <c r="B34" s="123"/>
      <c r="C34" s="123"/>
      <c r="D34" s="123"/>
      <c r="E34" s="123"/>
      <c r="F34" s="123"/>
      <c r="G34" s="123"/>
      <c r="H34" s="124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22"/>
      <c r="B35" s="123"/>
      <c r="C35" s="123"/>
      <c r="D35" s="123"/>
      <c r="E35" s="123"/>
      <c r="F35" s="123"/>
      <c r="G35" s="123"/>
      <c r="H35" s="124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22"/>
      <c r="B36" s="123"/>
      <c r="C36" s="123"/>
      <c r="D36" s="123"/>
      <c r="E36" s="123"/>
      <c r="F36" s="123"/>
      <c r="G36" s="123"/>
      <c r="H36" s="124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22"/>
      <c r="B37" s="123"/>
      <c r="C37" s="123"/>
      <c r="D37" s="123"/>
      <c r="E37" s="123"/>
      <c r="F37" s="123"/>
      <c r="G37" s="123"/>
      <c r="H37" s="12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25"/>
      <c r="B38" s="126"/>
      <c r="C38" s="126"/>
      <c r="D38" s="126"/>
      <c r="E38" s="126"/>
      <c r="F38" s="126"/>
      <c r="G38" s="126"/>
      <c r="H38" s="12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T848"/>
  <sheetViews>
    <sheetView view="pageBreakPreview" zoomScale="50" zoomScaleNormal="50" zoomScaleSheetLayoutView="50" workbookViewId="0">
      <pane xSplit="10" ySplit="5" topLeftCell="K23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F1" sqref="F1:K1048576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3" width="54.81640625" customWidth="1"/>
    <col min="4" max="4" width="68.6328125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4" customWidth="1"/>
    <col min="11" max="11" width="16.6328125" customWidth="1"/>
    <col min="12" max="12" width="17" customWidth="1"/>
    <col min="13" max="13" width="11.81640625" customWidth="1"/>
    <col min="14" max="20" width="22.36328125" customWidth="1"/>
  </cols>
  <sheetData>
    <row r="1" spans="1:20" ht="24.75" customHeight="1" thickBot="1" x14ac:dyDescent="1.05">
      <c r="A1" s="101" t="s">
        <v>9</v>
      </c>
      <c r="B1" s="101"/>
      <c r="C1" s="60">
        <f>COMMENTS!C1</f>
        <v>118617</v>
      </c>
      <c r="D1" s="153"/>
      <c r="E1" s="30"/>
      <c r="F1" s="31"/>
      <c r="G1" s="31"/>
      <c r="H1" s="14"/>
      <c r="I1" s="14"/>
      <c r="J1" s="14"/>
    </row>
    <row r="2" spans="1:20" ht="24.75" customHeight="1" thickBot="1" x14ac:dyDescent="1.05">
      <c r="A2" s="101" t="s">
        <v>10</v>
      </c>
      <c r="B2" s="101"/>
      <c r="C2" s="27" t="str">
        <f>COMMENTS!C2</f>
        <v>Cursive Applique Zip Hood</v>
      </c>
      <c r="D2" s="134"/>
      <c r="F2" s="7"/>
      <c r="G2" s="7"/>
      <c r="H2" s="14"/>
      <c r="I2" s="14"/>
      <c r="J2" s="14"/>
    </row>
    <row r="3" spans="1:20" ht="22.75" customHeight="1" thickBot="1" x14ac:dyDescent="0.55000000000000004">
      <c r="A3" s="105" t="s">
        <v>29</v>
      </c>
      <c r="B3" s="106"/>
      <c r="C3" s="27" t="str">
        <f>COMMENTS!C3</f>
        <v>UNAVAILABLE</v>
      </c>
      <c r="D3" s="134"/>
      <c r="F3" s="32"/>
      <c r="G3" s="32"/>
      <c r="H3" s="33"/>
    </row>
    <row r="4" spans="1:20" ht="22.75" customHeight="1" thickBot="1" x14ac:dyDescent="0.55000000000000004">
      <c r="A4" s="101" t="s">
        <v>36</v>
      </c>
      <c r="B4" s="101"/>
      <c r="C4" s="27" t="str">
        <f>COMMENTS!C4</f>
        <v>SU26</v>
      </c>
      <c r="D4" s="134"/>
      <c r="F4" s="79" t="str">
        <f>COMMENTS!F4</f>
        <v>DATE: 12/9/2025</v>
      </c>
      <c r="G4" s="62"/>
      <c r="H4" s="33"/>
    </row>
    <row r="5" spans="1:20" ht="22.75" customHeight="1" x14ac:dyDescent="0.5">
      <c r="A5" s="104" t="s">
        <v>11</v>
      </c>
      <c r="B5" s="104"/>
      <c r="C5" s="155" t="str">
        <f>COMMENTS!C5</f>
        <v>M</v>
      </c>
      <c r="D5" s="134"/>
      <c r="F5" s="32"/>
      <c r="G5" s="32"/>
    </row>
    <row r="6" spans="1:20" ht="22.75" customHeight="1" x14ac:dyDescent="0.5">
      <c r="A6" s="156" t="s">
        <v>8</v>
      </c>
      <c r="B6" s="156"/>
      <c r="C6" s="157">
        <f>COMMENTS!C6</f>
        <v>0</v>
      </c>
      <c r="D6" s="157"/>
      <c r="E6" s="158"/>
      <c r="F6" s="158"/>
      <c r="G6" s="158"/>
      <c r="H6" s="158"/>
      <c r="I6" s="159"/>
      <c r="J6" s="160"/>
      <c r="K6" s="161"/>
    </row>
    <row r="7" spans="1:20" ht="39.75" customHeight="1" x14ac:dyDescent="0.35">
      <c r="A7" s="162"/>
      <c r="B7" s="163" t="s">
        <v>4</v>
      </c>
      <c r="C7" s="164"/>
      <c r="D7" s="149"/>
      <c r="E7" s="165" t="s">
        <v>18</v>
      </c>
      <c r="F7" s="166"/>
      <c r="G7" s="166"/>
      <c r="H7" s="166" t="s">
        <v>19</v>
      </c>
      <c r="I7" s="167"/>
      <c r="J7" s="168"/>
      <c r="K7" s="169"/>
      <c r="L7" s="5"/>
      <c r="M7" s="5"/>
      <c r="N7" s="5"/>
      <c r="O7" s="5"/>
      <c r="P7" s="5"/>
      <c r="Q7" s="5"/>
      <c r="R7" s="5"/>
      <c r="S7" s="5"/>
      <c r="T7" s="5"/>
    </row>
    <row r="8" spans="1:20" ht="36" customHeight="1" x14ac:dyDescent="0.35">
      <c r="A8" s="170"/>
      <c r="B8" s="171" t="s">
        <v>6</v>
      </c>
      <c r="C8" s="164"/>
      <c r="D8" s="149"/>
      <c r="E8" s="172"/>
      <c r="F8" s="173" t="s">
        <v>80</v>
      </c>
      <c r="G8" s="173" t="s">
        <v>20</v>
      </c>
      <c r="H8" s="173" t="s">
        <v>13</v>
      </c>
      <c r="I8" s="174" t="s">
        <v>21</v>
      </c>
      <c r="J8" s="68" t="s">
        <v>22</v>
      </c>
      <c r="K8" s="68" t="s">
        <v>23</v>
      </c>
      <c r="L8" s="5"/>
      <c r="M8" s="5"/>
      <c r="N8" s="5"/>
      <c r="O8" s="5"/>
      <c r="P8" s="5"/>
      <c r="Q8" s="5"/>
      <c r="R8" s="5"/>
      <c r="S8" s="5"/>
      <c r="T8" s="5"/>
    </row>
    <row r="9" spans="1:20" ht="25" customHeight="1" x14ac:dyDescent="0.35">
      <c r="A9" s="175">
        <v>1</v>
      </c>
      <c r="B9" s="176" t="s">
        <v>24</v>
      </c>
      <c r="C9" s="176"/>
      <c r="D9" s="154" t="s">
        <v>89</v>
      </c>
      <c r="E9" s="50">
        <v>0.25</v>
      </c>
      <c r="F9" s="57">
        <f>G9-1/4</f>
        <v>7</v>
      </c>
      <c r="G9" s="57">
        <f>H9-1/4</f>
        <v>7.25</v>
      </c>
      <c r="H9" s="58">
        <v>7.5</v>
      </c>
      <c r="I9" s="57">
        <f>H9+1/4</f>
        <v>7.75</v>
      </c>
      <c r="J9" s="57">
        <f>H9+0.5</f>
        <v>8</v>
      </c>
      <c r="K9" s="57">
        <f>I9+0.5</f>
        <v>8.25</v>
      </c>
      <c r="L9" s="5"/>
      <c r="M9" s="5"/>
      <c r="N9" s="5"/>
      <c r="O9" s="5"/>
      <c r="P9" s="5"/>
      <c r="Q9" s="5"/>
      <c r="R9" s="5"/>
      <c r="S9" s="5"/>
      <c r="T9" s="5"/>
    </row>
    <row r="10" spans="1:20" ht="25" customHeight="1" x14ac:dyDescent="0.35">
      <c r="A10" s="175">
        <v>2</v>
      </c>
      <c r="B10" s="176" t="s">
        <v>41</v>
      </c>
      <c r="C10" s="176"/>
      <c r="D10" s="154" t="s">
        <v>90</v>
      </c>
      <c r="E10" s="50">
        <v>0.75</v>
      </c>
      <c r="F10" s="57">
        <f t="shared" ref="F10:G13" si="0">G10-1</f>
        <v>20</v>
      </c>
      <c r="G10" s="57">
        <f t="shared" si="0"/>
        <v>21</v>
      </c>
      <c r="H10" s="58">
        <v>22</v>
      </c>
      <c r="I10" s="57">
        <f>H10+1</f>
        <v>23</v>
      </c>
      <c r="J10" s="57">
        <f>H10+2</f>
        <v>24</v>
      </c>
      <c r="K10" s="57">
        <f>I10+2</f>
        <v>25</v>
      </c>
      <c r="L10" s="5"/>
      <c r="M10" s="5"/>
      <c r="N10" s="5"/>
      <c r="O10" s="5"/>
      <c r="P10" s="5"/>
      <c r="Q10" s="5"/>
      <c r="R10" s="5"/>
      <c r="S10" s="5"/>
      <c r="T10" s="5"/>
    </row>
    <row r="11" spans="1:20" ht="25" customHeight="1" x14ac:dyDescent="0.35">
      <c r="A11" s="175">
        <v>3</v>
      </c>
      <c r="B11" s="176" t="s">
        <v>32</v>
      </c>
      <c r="C11" s="176"/>
      <c r="D11" s="154" t="s">
        <v>91</v>
      </c>
      <c r="E11" s="50">
        <v>0.75</v>
      </c>
      <c r="F11" s="57">
        <f t="shared" si="0"/>
        <v>21.5</v>
      </c>
      <c r="G11" s="57">
        <f t="shared" si="0"/>
        <v>22.5</v>
      </c>
      <c r="H11" s="58">
        <v>23.5</v>
      </c>
      <c r="I11" s="57">
        <f>H11+1</f>
        <v>24.5</v>
      </c>
      <c r="J11" s="57">
        <f t="shared" ref="J11" si="1">H11+2</f>
        <v>25.5</v>
      </c>
      <c r="K11" s="57">
        <f t="shared" ref="K11" si="2">I11+2</f>
        <v>26.5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ht="25" customHeight="1" x14ac:dyDescent="0.35">
      <c r="A12" s="175">
        <v>4</v>
      </c>
      <c r="B12" s="176" t="s">
        <v>63</v>
      </c>
      <c r="C12" s="176"/>
      <c r="D12" s="154" t="s">
        <v>92</v>
      </c>
      <c r="E12" s="50">
        <v>0.75</v>
      </c>
      <c r="F12" s="57">
        <f t="shared" si="0"/>
        <v>16.5</v>
      </c>
      <c r="G12" s="57">
        <f t="shared" si="0"/>
        <v>17.5</v>
      </c>
      <c r="H12" s="58">
        <v>18.5</v>
      </c>
      <c r="I12" s="57">
        <f>H12+1</f>
        <v>19.5</v>
      </c>
      <c r="J12" s="57">
        <f t="shared" ref="J12:K12" si="3">H12+2</f>
        <v>20.5</v>
      </c>
      <c r="K12" s="57">
        <f t="shared" si="3"/>
        <v>21.5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25" customHeight="1" x14ac:dyDescent="0.35">
      <c r="A13" s="175">
        <v>5</v>
      </c>
      <c r="B13" s="176" t="s">
        <v>28</v>
      </c>
      <c r="C13" s="176"/>
      <c r="D13" s="154" t="s">
        <v>93</v>
      </c>
      <c r="E13" s="50">
        <v>0.75</v>
      </c>
      <c r="F13" s="57">
        <f t="shared" si="0"/>
        <v>24.75</v>
      </c>
      <c r="G13" s="57">
        <f t="shared" si="0"/>
        <v>25.75</v>
      </c>
      <c r="H13" s="58">
        <v>26.75</v>
      </c>
      <c r="I13" s="57">
        <f>H13+1</f>
        <v>27.75</v>
      </c>
      <c r="J13" s="57">
        <f>H13+2</f>
        <v>28.75</v>
      </c>
      <c r="K13" s="57">
        <f>I13+2</f>
        <v>29.75</v>
      </c>
      <c r="L13" s="5"/>
      <c r="M13" s="5"/>
      <c r="N13" s="5"/>
      <c r="O13" s="5"/>
      <c r="P13" s="5"/>
      <c r="Q13" s="5"/>
      <c r="R13" s="5"/>
      <c r="S13" s="5"/>
      <c r="T13" s="5"/>
    </row>
    <row r="14" spans="1:20" ht="25" customHeight="1" x14ac:dyDescent="0.35">
      <c r="A14" s="175">
        <v>6</v>
      </c>
      <c r="B14" s="154" t="s">
        <v>39</v>
      </c>
      <c r="C14" s="154"/>
      <c r="D14" s="154" t="s">
        <v>94</v>
      </c>
      <c r="E14" s="50">
        <v>0.375</v>
      </c>
      <c r="F14" s="57">
        <f>G14-0.5</f>
        <v>10</v>
      </c>
      <c r="G14" s="57">
        <f>H14-0.5</f>
        <v>10.5</v>
      </c>
      <c r="H14" s="58">
        <v>11</v>
      </c>
      <c r="I14" s="57">
        <f>H14+0.5</f>
        <v>11.5</v>
      </c>
      <c r="J14" s="57">
        <f>H14+1</f>
        <v>12</v>
      </c>
      <c r="K14" s="57">
        <f>H14+1.5</f>
        <v>12.5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25" customHeight="1" x14ac:dyDescent="0.35">
      <c r="A15" s="175">
        <v>7</v>
      </c>
      <c r="B15" s="176" t="s">
        <v>33</v>
      </c>
      <c r="C15" s="176"/>
      <c r="D15" s="154" t="s">
        <v>95</v>
      </c>
      <c r="E15" s="50">
        <v>0.375</v>
      </c>
      <c r="F15" s="57">
        <f>G15-0.5</f>
        <v>9.5</v>
      </c>
      <c r="G15" s="57">
        <f>H15-0.5</f>
        <v>10</v>
      </c>
      <c r="H15" s="58">
        <v>10.5</v>
      </c>
      <c r="I15" s="57">
        <f>H15+0.5</f>
        <v>11</v>
      </c>
      <c r="J15" s="57">
        <f>H15+1</f>
        <v>11.5</v>
      </c>
      <c r="K15" s="57">
        <f>I15+1</f>
        <v>12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25" customHeight="1" x14ac:dyDescent="0.35">
      <c r="A16" s="175">
        <v>8</v>
      </c>
      <c r="B16" s="176" t="s">
        <v>27</v>
      </c>
      <c r="C16" s="176"/>
      <c r="D16" s="154" t="s">
        <v>96</v>
      </c>
      <c r="E16" s="50">
        <v>0.75</v>
      </c>
      <c r="F16" s="57">
        <f>G16-1</f>
        <v>22.5</v>
      </c>
      <c r="G16" s="57">
        <f>H16-1</f>
        <v>23.5</v>
      </c>
      <c r="H16" s="58">
        <v>24.5</v>
      </c>
      <c r="I16" s="57">
        <f>H16+1</f>
        <v>25.5</v>
      </c>
      <c r="J16" s="57">
        <f>H16+2</f>
        <v>26.5</v>
      </c>
      <c r="K16" s="57">
        <f>I16+2</f>
        <v>27.5</v>
      </c>
      <c r="L16" s="5"/>
      <c r="M16" s="5"/>
      <c r="N16" s="5"/>
      <c r="O16" s="5"/>
      <c r="P16" s="5"/>
      <c r="Q16" s="5"/>
      <c r="R16" s="5"/>
      <c r="S16" s="5"/>
      <c r="T16" s="5"/>
    </row>
    <row r="17" spans="1:20" ht="25" customHeight="1" x14ac:dyDescent="0.35">
      <c r="A17" s="175">
        <v>9</v>
      </c>
      <c r="B17" s="176" t="s">
        <v>37</v>
      </c>
      <c r="C17" s="176"/>
      <c r="D17" s="154" t="s">
        <v>97</v>
      </c>
      <c r="E17" s="50">
        <v>0.25</v>
      </c>
      <c r="F17" s="57">
        <f>G17-1/4</f>
        <v>3.5</v>
      </c>
      <c r="G17" s="57">
        <f>H17-1/4</f>
        <v>3.75</v>
      </c>
      <c r="H17" s="58">
        <v>4</v>
      </c>
      <c r="I17" s="57">
        <f>H17+1/4</f>
        <v>4.25</v>
      </c>
      <c r="J17" s="57">
        <f>H17+0.5</f>
        <v>4.5</v>
      </c>
      <c r="K17" s="57">
        <f>I17+0.5</f>
        <v>4.75</v>
      </c>
      <c r="L17" s="5"/>
      <c r="M17" s="5"/>
      <c r="N17" s="5"/>
      <c r="O17" s="5"/>
      <c r="P17" s="5"/>
      <c r="Q17" s="5"/>
      <c r="R17" s="5"/>
      <c r="S17" s="5"/>
      <c r="T17" s="5"/>
    </row>
    <row r="18" spans="1:20" ht="25" customHeight="1" x14ac:dyDescent="0.35">
      <c r="A18" s="175">
        <v>10</v>
      </c>
      <c r="B18" s="176" t="s">
        <v>42</v>
      </c>
      <c r="C18" s="176"/>
      <c r="D18" s="154" t="s">
        <v>98</v>
      </c>
      <c r="E18" s="50">
        <v>0.125</v>
      </c>
      <c r="F18" s="57">
        <f>G18-0</f>
        <v>3</v>
      </c>
      <c r="G18" s="57">
        <f>H18-0</f>
        <v>3</v>
      </c>
      <c r="H18" s="58">
        <v>3</v>
      </c>
      <c r="I18" s="57">
        <f>H18+0</f>
        <v>3</v>
      </c>
      <c r="J18" s="57">
        <f>H18+0</f>
        <v>3</v>
      </c>
      <c r="K18" s="57">
        <f>I18+0</f>
        <v>3</v>
      </c>
      <c r="L18" s="5"/>
      <c r="M18" s="5"/>
      <c r="N18" s="5"/>
      <c r="O18" s="5"/>
      <c r="P18" s="5"/>
      <c r="Q18" s="5"/>
      <c r="R18" s="5"/>
      <c r="S18" s="5"/>
      <c r="T18" s="5"/>
    </row>
    <row r="19" spans="1:20" ht="25" customHeight="1" x14ac:dyDescent="0.35">
      <c r="A19" s="175">
        <v>11</v>
      </c>
      <c r="B19" s="98" t="s">
        <v>55</v>
      </c>
      <c r="C19" s="98"/>
      <c r="D19" s="154" t="s">
        <v>99</v>
      </c>
      <c r="E19" s="50">
        <v>0.125</v>
      </c>
      <c r="F19" s="57">
        <f>G19-0</f>
        <v>3</v>
      </c>
      <c r="G19" s="57">
        <f>H19-0</f>
        <v>3</v>
      </c>
      <c r="H19" s="58">
        <v>3</v>
      </c>
      <c r="I19" s="57">
        <f>H19+0</f>
        <v>3</v>
      </c>
      <c r="J19" s="57">
        <f>H19+0</f>
        <v>3</v>
      </c>
      <c r="K19" s="57">
        <f>I19+0</f>
        <v>3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ht="25" customHeight="1" x14ac:dyDescent="0.35">
      <c r="A20" s="175">
        <v>12</v>
      </c>
      <c r="B20" s="59" t="s">
        <v>49</v>
      </c>
      <c r="C20" s="59"/>
      <c r="D20" s="154" t="s">
        <v>100</v>
      </c>
      <c r="E20" s="50">
        <v>0.25</v>
      </c>
      <c r="F20" s="57">
        <f>G20-1/4</f>
        <v>15</v>
      </c>
      <c r="G20" s="57">
        <f>H20-1/4</f>
        <v>15.25</v>
      </c>
      <c r="H20" s="58">
        <v>15.5</v>
      </c>
      <c r="I20" s="57">
        <f>H20+1/4</f>
        <v>15.75</v>
      </c>
      <c r="J20" s="57">
        <f>H20+1/2</f>
        <v>16</v>
      </c>
      <c r="K20" s="57">
        <f>I20+0.5</f>
        <v>16.25</v>
      </c>
      <c r="L20" s="5"/>
      <c r="M20" s="5"/>
      <c r="N20" s="5"/>
      <c r="O20" s="5"/>
      <c r="P20" s="5"/>
      <c r="Q20" s="5"/>
      <c r="R20" s="5"/>
      <c r="S20" s="5"/>
      <c r="T20" s="5"/>
    </row>
    <row r="21" spans="1:20" ht="25" customHeight="1" x14ac:dyDescent="0.5">
      <c r="A21" s="175">
        <v>13</v>
      </c>
      <c r="B21" s="113" t="s">
        <v>50</v>
      </c>
      <c r="C21" s="113"/>
      <c r="D21" s="154" t="s">
        <v>101</v>
      </c>
      <c r="E21" s="50">
        <v>0.25</v>
      </c>
      <c r="F21" s="57">
        <f>G21-0.25</f>
        <v>10.25</v>
      </c>
      <c r="G21" s="57">
        <f>H21-0.25</f>
        <v>10.5</v>
      </c>
      <c r="H21" s="58">
        <v>10.75</v>
      </c>
      <c r="I21" s="57">
        <f>H21+1/4</f>
        <v>11</v>
      </c>
      <c r="J21" s="57">
        <f>H21+1/2</f>
        <v>11.25</v>
      </c>
      <c r="K21" s="57">
        <f>I21+0.5</f>
        <v>11.5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ht="25" customHeight="1" x14ac:dyDescent="0.35">
      <c r="A22" s="175">
        <v>14</v>
      </c>
      <c r="B22" s="59" t="s">
        <v>51</v>
      </c>
      <c r="C22" s="59"/>
      <c r="D22" s="154" t="s">
        <v>102</v>
      </c>
      <c r="E22" s="50">
        <v>0.375</v>
      </c>
      <c r="F22" s="57">
        <f>G22-0.5</f>
        <v>9.25</v>
      </c>
      <c r="G22" s="57">
        <f>H22-0</f>
        <v>9.75</v>
      </c>
      <c r="H22" s="58">
        <v>9.75</v>
      </c>
      <c r="I22" s="57">
        <f>H22+0.5</f>
        <v>10.25</v>
      </c>
      <c r="J22" s="57">
        <f>H22+0.5</f>
        <v>10.25</v>
      </c>
      <c r="K22" s="57">
        <f>I22+1</f>
        <v>11.25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ht="25" customHeight="1" x14ac:dyDescent="0.5">
      <c r="A23" s="175">
        <v>15</v>
      </c>
      <c r="B23" s="113" t="s">
        <v>52</v>
      </c>
      <c r="C23" s="113"/>
      <c r="D23" s="154" t="s">
        <v>103</v>
      </c>
      <c r="E23" s="50">
        <v>0.375</v>
      </c>
      <c r="F23" s="57">
        <f>G23-0.5</f>
        <v>11.5</v>
      </c>
      <c r="G23" s="57">
        <f>H23-0</f>
        <v>12</v>
      </c>
      <c r="H23" s="58">
        <v>12</v>
      </c>
      <c r="I23" s="57">
        <f>H23+0.5</f>
        <v>12.5</v>
      </c>
      <c r="J23" s="57">
        <f>H23+0.5</f>
        <v>12.5</v>
      </c>
      <c r="K23" s="57">
        <f>I23+1</f>
        <v>13.5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ht="25" customHeight="1" x14ac:dyDescent="0.35">
      <c r="A24" s="175">
        <v>16</v>
      </c>
      <c r="B24" s="176" t="s">
        <v>53</v>
      </c>
      <c r="C24" s="176"/>
      <c r="D24" s="154" t="s">
        <v>104</v>
      </c>
      <c r="E24" s="50">
        <v>0.25</v>
      </c>
      <c r="F24" s="57">
        <f>G24-0.5</f>
        <v>9</v>
      </c>
      <c r="G24" s="57">
        <f>H24-0</f>
        <v>9.5</v>
      </c>
      <c r="H24" s="58">
        <v>9.5</v>
      </c>
      <c r="I24" s="57">
        <f>H24+0.5</f>
        <v>10</v>
      </c>
      <c r="J24" s="57">
        <f>H24+0.5</f>
        <v>10</v>
      </c>
      <c r="K24" s="57">
        <f>I24+0.5</f>
        <v>10.5</v>
      </c>
      <c r="L24" s="6"/>
      <c r="M24" s="6"/>
      <c r="N24" s="6"/>
      <c r="O24" s="6"/>
      <c r="P24" s="6"/>
      <c r="Q24" s="6"/>
      <c r="R24" s="6"/>
      <c r="S24" s="6"/>
      <c r="T24" s="6"/>
    </row>
    <row r="25" spans="1:20" ht="25" customHeight="1" x14ac:dyDescent="0.35">
      <c r="A25" s="175">
        <v>17</v>
      </c>
      <c r="B25" s="176" t="s">
        <v>54</v>
      </c>
      <c r="C25" s="176"/>
      <c r="D25" s="154" t="s">
        <v>105</v>
      </c>
      <c r="E25" s="50">
        <v>0.25</v>
      </c>
      <c r="F25" s="57">
        <f>G25-0.25</f>
        <v>6</v>
      </c>
      <c r="G25" s="57">
        <f>H25</f>
        <v>6.25</v>
      </c>
      <c r="H25" s="58">
        <v>6.25</v>
      </c>
      <c r="I25" s="57">
        <f>H25+0.25</f>
        <v>6.5</v>
      </c>
      <c r="J25" s="57">
        <f>H25+0.25</f>
        <v>6.5</v>
      </c>
      <c r="K25" s="57">
        <f>I25+0.5</f>
        <v>7</v>
      </c>
      <c r="L25" s="5"/>
      <c r="M25" s="5"/>
      <c r="N25" s="5"/>
      <c r="O25" s="5"/>
      <c r="P25" s="5"/>
      <c r="Q25" s="5"/>
      <c r="R25" s="5"/>
      <c r="S25" s="5"/>
      <c r="T25" s="5"/>
    </row>
    <row r="26" spans="1:20" ht="25" customHeight="1" x14ac:dyDescent="0.35">
      <c r="A26" s="175">
        <v>18</v>
      </c>
      <c r="B26" s="176" t="s">
        <v>25</v>
      </c>
      <c r="C26" s="176"/>
      <c r="D26" s="154" t="s">
        <v>106</v>
      </c>
      <c r="E26" s="50">
        <v>0.125</v>
      </c>
      <c r="F26" s="57">
        <f>G26-1/4</f>
        <v>3.5</v>
      </c>
      <c r="G26" s="57">
        <f>H26-1/4</f>
        <v>3.75</v>
      </c>
      <c r="H26" s="58">
        <v>4</v>
      </c>
      <c r="I26" s="57">
        <f>H26+1/4</f>
        <v>4.25</v>
      </c>
      <c r="J26" s="57">
        <f>H26+1/2</f>
        <v>4.5</v>
      </c>
      <c r="K26" s="57">
        <f>I26+0.5</f>
        <v>4.75</v>
      </c>
      <c r="L26" s="5"/>
      <c r="M26" s="5"/>
      <c r="N26" s="5"/>
      <c r="O26" s="5"/>
      <c r="P26" s="5"/>
      <c r="Q26" s="5"/>
      <c r="R26" s="5"/>
      <c r="S26" s="5"/>
      <c r="T26" s="5"/>
    </row>
    <row r="27" spans="1:20" ht="25" customHeight="1" x14ac:dyDescent="0.35">
      <c r="A27" s="175">
        <v>19</v>
      </c>
      <c r="B27" s="176" t="s">
        <v>26</v>
      </c>
      <c r="C27" s="176"/>
      <c r="D27" s="154" t="s">
        <v>107</v>
      </c>
      <c r="E27" s="50">
        <v>0.125</v>
      </c>
      <c r="F27" s="57">
        <f>G27-0</f>
        <v>0.5</v>
      </c>
      <c r="G27" s="57">
        <f>H27-0</f>
        <v>0.5</v>
      </c>
      <c r="H27" s="58">
        <v>0.5</v>
      </c>
      <c r="I27" s="57">
        <f>H27+0</f>
        <v>0.5</v>
      </c>
      <c r="J27" s="57">
        <f t="shared" ref="J27:K27" si="4">H27+0</f>
        <v>0.5</v>
      </c>
      <c r="K27" s="57">
        <f t="shared" si="4"/>
        <v>0.5</v>
      </c>
      <c r="L27" s="5"/>
      <c r="M27" s="5"/>
      <c r="N27" s="5"/>
      <c r="O27" s="5"/>
      <c r="P27" s="5"/>
      <c r="Q27" s="5"/>
      <c r="R27" s="5"/>
      <c r="S27" s="5"/>
      <c r="T27" s="5"/>
    </row>
    <row r="28" spans="1:20" ht="25" customHeight="1" x14ac:dyDescent="0.35">
      <c r="A28" s="175">
        <v>20</v>
      </c>
      <c r="B28" s="176" t="s">
        <v>65</v>
      </c>
      <c r="C28" s="176"/>
      <c r="D28" s="154" t="s">
        <v>108</v>
      </c>
      <c r="E28" s="50">
        <v>0.25</v>
      </c>
      <c r="F28" s="57">
        <f>G28-3/8</f>
        <v>7.75</v>
      </c>
      <c r="G28" s="57">
        <f>H28-3/8</f>
        <v>8.125</v>
      </c>
      <c r="H28" s="58">
        <v>8.5</v>
      </c>
      <c r="I28" s="57">
        <f>H28+0.375</f>
        <v>8.875</v>
      </c>
      <c r="J28" s="57">
        <f>H28+0.75</f>
        <v>9.25</v>
      </c>
      <c r="K28" s="57">
        <f>I28+3/4</f>
        <v>9.625</v>
      </c>
      <c r="L28" s="5"/>
      <c r="M28" s="5"/>
      <c r="N28" s="5"/>
      <c r="O28" s="5"/>
      <c r="P28" s="5"/>
      <c r="Q28" s="5"/>
      <c r="R28" s="5"/>
      <c r="S28" s="5"/>
      <c r="T28" s="5"/>
    </row>
    <row r="29" spans="1:20" ht="25" customHeight="1" x14ac:dyDescent="0.35">
      <c r="A29" s="175">
        <v>21</v>
      </c>
      <c r="B29" s="176" t="s">
        <v>67</v>
      </c>
      <c r="C29" s="176"/>
      <c r="D29" s="154" t="s">
        <v>109</v>
      </c>
      <c r="E29" s="50">
        <v>0.25</v>
      </c>
      <c r="F29" s="57">
        <f>G29-0.375</f>
        <v>6</v>
      </c>
      <c r="G29" s="57">
        <f>H29-0.375</f>
        <v>6.375</v>
      </c>
      <c r="H29" s="58">
        <v>6.75</v>
      </c>
      <c r="I29" s="57">
        <f>H29+0.375</f>
        <v>7.125</v>
      </c>
      <c r="J29" s="57">
        <f>H29+0.75</f>
        <v>7.5</v>
      </c>
      <c r="K29" s="57">
        <f>I29+0.75</f>
        <v>7.875</v>
      </c>
      <c r="L29" s="5"/>
      <c r="M29" s="5"/>
      <c r="N29" s="5"/>
      <c r="O29" s="5"/>
      <c r="P29" s="5"/>
      <c r="Q29" s="5"/>
      <c r="R29" s="5"/>
      <c r="S29" s="5"/>
      <c r="T29" s="5"/>
    </row>
    <row r="30" spans="1:20" ht="25" customHeight="1" x14ac:dyDescent="0.35">
      <c r="A30" s="175">
        <v>22</v>
      </c>
      <c r="B30" s="176" t="s">
        <v>60</v>
      </c>
      <c r="C30" s="176"/>
      <c r="D30" s="154" t="s">
        <v>110</v>
      </c>
      <c r="E30" s="50">
        <v>0.25</v>
      </c>
      <c r="F30" s="57">
        <f>G30-1/4</f>
        <v>5.25</v>
      </c>
      <c r="G30" s="57">
        <f>H30-1/4</f>
        <v>5.5</v>
      </c>
      <c r="H30" s="58">
        <v>5.75</v>
      </c>
      <c r="I30" s="57">
        <f>H30+1/4</f>
        <v>6</v>
      </c>
      <c r="J30" s="57">
        <f>H30+0.5</f>
        <v>6.25</v>
      </c>
      <c r="K30" s="57">
        <f>I30+0.5</f>
        <v>6.5</v>
      </c>
      <c r="L30" s="5"/>
      <c r="M30" s="5"/>
      <c r="N30" s="5"/>
      <c r="O30" s="5"/>
      <c r="P30" s="5"/>
      <c r="Q30" s="5"/>
      <c r="R30" s="5"/>
      <c r="S30" s="5"/>
      <c r="T30" s="5"/>
    </row>
    <row r="31" spans="1:20" ht="25" customHeight="1" x14ac:dyDescent="0.35">
      <c r="A31" s="175">
        <v>23</v>
      </c>
      <c r="B31" s="176" t="s">
        <v>64</v>
      </c>
      <c r="C31" s="176"/>
      <c r="D31" s="154" t="s">
        <v>111</v>
      </c>
      <c r="E31" s="50">
        <v>0.75</v>
      </c>
      <c r="F31" s="57">
        <f>G31-1</f>
        <v>20</v>
      </c>
      <c r="G31" s="57">
        <f>H31-1</f>
        <v>21</v>
      </c>
      <c r="H31" s="58">
        <v>22</v>
      </c>
      <c r="I31" s="57">
        <f>H31+1</f>
        <v>23</v>
      </c>
      <c r="J31" s="57">
        <f t="shared" ref="J31" si="5">H31+2</f>
        <v>24</v>
      </c>
      <c r="K31" s="57">
        <f t="shared" ref="K31" si="6">I31+2</f>
        <v>25</v>
      </c>
      <c r="L31" s="5"/>
      <c r="M31" s="5"/>
      <c r="N31" s="5"/>
      <c r="O31" s="5"/>
      <c r="P31" s="5"/>
      <c r="Q31" s="5"/>
      <c r="R31" s="5"/>
      <c r="S31" s="5"/>
      <c r="T31" s="5"/>
    </row>
    <row r="32" spans="1:20" ht="25" customHeight="1" x14ac:dyDescent="0.35">
      <c r="A32" s="175">
        <v>24</v>
      </c>
      <c r="B32" s="176" t="s">
        <v>66</v>
      </c>
      <c r="C32" s="176"/>
      <c r="D32" s="154" t="s">
        <v>112</v>
      </c>
      <c r="E32" s="56">
        <v>0.375</v>
      </c>
      <c r="F32" s="57">
        <f>G32-0.5</f>
        <v>45</v>
      </c>
      <c r="G32" s="57">
        <f>H32-0.5</f>
        <v>45.5</v>
      </c>
      <c r="H32" s="58">
        <v>46</v>
      </c>
      <c r="I32" s="57">
        <f>H32+0.5</f>
        <v>46.5</v>
      </c>
      <c r="J32" s="57">
        <f>H32+1</f>
        <v>47</v>
      </c>
      <c r="K32" s="57">
        <f>I32+1</f>
        <v>47.5</v>
      </c>
      <c r="L32" s="5"/>
      <c r="M32" s="5"/>
      <c r="N32" s="5"/>
      <c r="O32" s="5"/>
      <c r="P32" s="5"/>
      <c r="Q32" s="5"/>
      <c r="R32" s="5"/>
      <c r="S32" s="5"/>
      <c r="T32" s="5"/>
    </row>
    <row r="33" spans="1:20" ht="25" customHeight="1" x14ac:dyDescent="0.35">
      <c r="A33" s="175">
        <v>25</v>
      </c>
      <c r="B33" s="176" t="s">
        <v>68</v>
      </c>
      <c r="C33" s="176"/>
      <c r="D33" s="154" t="s">
        <v>113</v>
      </c>
      <c r="E33" s="56">
        <v>0.25</v>
      </c>
      <c r="F33" s="57">
        <f>G33-0.875</f>
        <v>21.25</v>
      </c>
      <c r="G33" s="57">
        <f>H33-0.875</f>
        <v>22.125</v>
      </c>
      <c r="H33" s="58">
        <v>23</v>
      </c>
      <c r="I33" s="57">
        <f>H33+0.875</f>
        <v>23.875</v>
      </c>
      <c r="J33" s="57">
        <f>H33+1.75</f>
        <v>24.75</v>
      </c>
      <c r="K33" s="57">
        <f>I33+1.75</f>
        <v>25.625</v>
      </c>
      <c r="L33" s="5"/>
      <c r="M33" s="5"/>
      <c r="N33" s="5"/>
      <c r="O33" s="5"/>
      <c r="P33" s="5"/>
      <c r="Q33" s="5"/>
      <c r="R33" s="5"/>
      <c r="S33" s="5"/>
      <c r="T33" s="5"/>
    </row>
    <row r="34" spans="1:20" ht="19" customHeight="1" x14ac:dyDescent="0.35">
      <c r="A34" s="5"/>
      <c r="B34" s="5"/>
      <c r="C34" s="5"/>
      <c r="D34" s="5"/>
      <c r="E34" s="11"/>
      <c r="F34" s="11"/>
      <c r="G34" s="11"/>
      <c r="H34" s="11"/>
      <c r="I34" s="8"/>
      <c r="J34" s="3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3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3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3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3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3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3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3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3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3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3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3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3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3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3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3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3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3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3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3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3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3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3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3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3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3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3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3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3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3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3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3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3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3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3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3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3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3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3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3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3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3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3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3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3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3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3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3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3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3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3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3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3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3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3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3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3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3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3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3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3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3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3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3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3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3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3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3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3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3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3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3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3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3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3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3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3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3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3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3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3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3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3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3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3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3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3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3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3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3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3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3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3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3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3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3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3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3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3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3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3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3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3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3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3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3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3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3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3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3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3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3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3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3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3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3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3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3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3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3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3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3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3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3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3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3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3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3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3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3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3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3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3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3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3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3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3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3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3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3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3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3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3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3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3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3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3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3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3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3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3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3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3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3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3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3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3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3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3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3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3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3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3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3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3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3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3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3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3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3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3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3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3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3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3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3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3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3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3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3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3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3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3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3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3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3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3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3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3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3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3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3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3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3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3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3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3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3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3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3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3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3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3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3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3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3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3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3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3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3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3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3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3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3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3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3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3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3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3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3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3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3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3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3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3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3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3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3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3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3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3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3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3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3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3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3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3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3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3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3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3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3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3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3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3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3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3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3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3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3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3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3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3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3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3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3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3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3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3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3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3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3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3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3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3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3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3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3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3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3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3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3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3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3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3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3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3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3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3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3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3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3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3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3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3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3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3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3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3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3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3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3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3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3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3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3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3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3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3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3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3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3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3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3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3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3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3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3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3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3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3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3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3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3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3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3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3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3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3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3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3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3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3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3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3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3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3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3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3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3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3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3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3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3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3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3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3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3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3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3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3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3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3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3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3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3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3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3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3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3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3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3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3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3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3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3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3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3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3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3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3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3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3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3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3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3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3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3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3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3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3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3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3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3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3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3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3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3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3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3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3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3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3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3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3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3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3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3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3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3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3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3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3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3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3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3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3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3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3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3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3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3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3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3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3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3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3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3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3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3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3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3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3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3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3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3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3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3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3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3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3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3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3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3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3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3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3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3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3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3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3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3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3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3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3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3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3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3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3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3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3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3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3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3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3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3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3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3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3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3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3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3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3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3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3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3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3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3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3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3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3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3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3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3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3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3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3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3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3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3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3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3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3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3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3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3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3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3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3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3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3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3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3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3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3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3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3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3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3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3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3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3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3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3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3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3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3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3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3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3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3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3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3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3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3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3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3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3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3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3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3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3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3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3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3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3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3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3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3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3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3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3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3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3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3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3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3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3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3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3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3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3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3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3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3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3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3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3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3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3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3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3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3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3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3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3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3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3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3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3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3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3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3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3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3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3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3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3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3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3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3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3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3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3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3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3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3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3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3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3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3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3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3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3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3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3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3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3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3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3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3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3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3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3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3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3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3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3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3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3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3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3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3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3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3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3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3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3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3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3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3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3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3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3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3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3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3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3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3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3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3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3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3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3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3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3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3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3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3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3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3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3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3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3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3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3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3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3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3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3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3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3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3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3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3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3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3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3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3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3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3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3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3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3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3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3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3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3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3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3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3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3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3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3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3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3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3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3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3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3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3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3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3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3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3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3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3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3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3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3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3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3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3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3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3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3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3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3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3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3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3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3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3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3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3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3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3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3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3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3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3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3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3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3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3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3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3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3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3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3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3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3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3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3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3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3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3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3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3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3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3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3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3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3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3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3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3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3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3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3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3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3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3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3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3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3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3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3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3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3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3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3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3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3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3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3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3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3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3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3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3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3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3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3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3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3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3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3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3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3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3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3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3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3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3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3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3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3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3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3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3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3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3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3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3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3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3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3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3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3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3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3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3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3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3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3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3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3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3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3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3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3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3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3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3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3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3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3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3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3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3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3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3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3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3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3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3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3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3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3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3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3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3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3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3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3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3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3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3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3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9" customHeight="1" x14ac:dyDescent="0.35">
      <c r="A844" s="5"/>
      <c r="B844" s="5"/>
      <c r="C844" s="5"/>
      <c r="D844" s="5"/>
      <c r="E844" s="11"/>
      <c r="F844" s="11"/>
      <c r="G844" s="11"/>
      <c r="H844" s="11"/>
      <c r="I844" s="8"/>
      <c r="J844" s="3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9" customHeight="1" x14ac:dyDescent="0.35">
      <c r="A845" s="5"/>
      <c r="B845" s="5"/>
      <c r="C845" s="5"/>
      <c r="D845" s="5"/>
      <c r="E845" s="11"/>
      <c r="F845" s="11"/>
      <c r="G845" s="11"/>
      <c r="H845" s="11"/>
      <c r="I845" s="8"/>
      <c r="J845" s="3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9" customHeight="1" x14ac:dyDescent="0.35">
      <c r="A846" s="5"/>
      <c r="B846" s="5"/>
      <c r="C846" s="5"/>
      <c r="D846" s="5"/>
      <c r="E846" s="11"/>
      <c r="F846" s="11"/>
      <c r="G846" s="11"/>
      <c r="H846" s="11"/>
      <c r="I846" s="8"/>
      <c r="J846" s="3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9" customHeight="1" x14ac:dyDescent="0.35">
      <c r="A847" s="5"/>
      <c r="B847" s="5"/>
      <c r="C847" s="5"/>
      <c r="D847" s="5"/>
      <c r="E847" s="11"/>
      <c r="F847" s="11"/>
      <c r="G847" s="11"/>
      <c r="H847" s="11"/>
      <c r="I847" s="8"/>
      <c r="J847" s="3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9" customHeight="1" x14ac:dyDescent="0.35">
      <c r="A848" s="5"/>
      <c r="B848" s="5"/>
      <c r="C848" s="5"/>
      <c r="D848" s="5"/>
      <c r="E848" s="11"/>
      <c r="F848" s="11"/>
      <c r="G848" s="11"/>
      <c r="H848" s="11"/>
      <c r="I848" s="8"/>
      <c r="J848" s="35"/>
      <c r="K848" s="5"/>
      <c r="L848" s="5"/>
      <c r="M848" s="5"/>
      <c r="N848" s="5"/>
      <c r="O848" s="5"/>
      <c r="P848" s="5"/>
      <c r="Q848" s="5"/>
      <c r="R848" s="5"/>
      <c r="S848" s="5"/>
      <c r="T848" s="5"/>
    </row>
  </sheetData>
  <mergeCells count="30">
    <mergeCell ref="B33:C33"/>
    <mergeCell ref="B32:C32"/>
    <mergeCell ref="B12:C12"/>
    <mergeCell ref="B13:C13"/>
    <mergeCell ref="B21:C21"/>
    <mergeCell ref="B16:C16"/>
    <mergeCell ref="B19:C19"/>
    <mergeCell ref="B17:C17"/>
    <mergeCell ref="B18:C18"/>
    <mergeCell ref="B23:C23"/>
    <mergeCell ref="B24:C24"/>
    <mergeCell ref="B15:C15"/>
    <mergeCell ref="B25:C25"/>
    <mergeCell ref="B28:C28"/>
    <mergeCell ref="B29:C29"/>
    <mergeCell ref="B30:C30"/>
    <mergeCell ref="B31:C31"/>
    <mergeCell ref="B27:C27"/>
    <mergeCell ref="B26:C26"/>
    <mergeCell ref="A1:B1"/>
    <mergeCell ref="A2:B2"/>
    <mergeCell ref="A3:B3"/>
    <mergeCell ref="A4:B4"/>
    <mergeCell ref="A5:B5"/>
    <mergeCell ref="A6:B6"/>
    <mergeCell ref="B7:C7"/>
    <mergeCell ref="B8:C8"/>
    <mergeCell ref="B9:C9"/>
    <mergeCell ref="B11:C11"/>
    <mergeCell ref="B10:C10"/>
  </mergeCells>
  <printOptions horizontalCentered="1"/>
  <pageMargins left="0.2" right="0.2" top="0.5" bottom="0.25" header="0.3" footer="0.3"/>
  <pageSetup scale="51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0C415E-2C0B-479C-A597-77DED12B345D}"/>
</file>

<file path=customXml/itemProps2.xml><?xml version="1.0" encoding="utf-8"?>
<ds:datastoreItem xmlns:ds="http://schemas.openxmlformats.org/officeDocument/2006/customXml" ds:itemID="{15DFB698-99EC-4179-BBCA-93969CFF3F11}"/>
</file>

<file path=customXml/itemProps3.xml><?xml version="1.0" encoding="utf-8"?>
<ds:datastoreItem xmlns:ds="http://schemas.openxmlformats.org/officeDocument/2006/customXml" ds:itemID="{B7858D9C-9974-464E-B232-8FFDC5643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SMS</vt:lpstr>
      <vt:lpstr>PPS</vt:lpstr>
      <vt:lpstr>GRADING</vt:lpstr>
      <vt:lpstr>'1ST. PROTO'!Print_Area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2025-06-05T14:28:29Z</cp:lastPrinted>
  <dcterms:created xsi:type="dcterms:W3CDTF">2016-07-21T00:16:02Z</dcterms:created>
  <dcterms:modified xsi:type="dcterms:W3CDTF">2025-12-13T07:29:55Z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