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4-INTERNAL-PURCHASE-ORDER/4-2-TRIM-ORDER/TRIM-PO/DRAFT-PO/"/>
    </mc:Choice>
  </mc:AlternateContent>
  <xr:revisionPtr revIDLastSave="180" documentId="8_{E26A1496-73AF-4C4A-8739-153C938D57DE}" xr6:coauthVersionLast="47" xr6:coauthVersionMax="47" xr10:uidLastSave="{49EEB6FD-3123-40D4-B742-196FD9937F21}"/>
  <bookViews>
    <workbookView xWindow="-110" yWindow="-110" windowWidth="19420" windowHeight="10300" firstSheet="1" activeTab="1" xr2:uid="{00000000-000D-0000-FFFF-FFFF00000000}"/>
  </bookViews>
  <sheets>
    <sheet name="MER.QT-1.BM2" sheetId="1" state="hidden" r:id="rId1"/>
    <sheet name="MER.QT-1.BM2. 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Thermacryl'!$A$25:$X$57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'MER.QT-1.BM2. '!$A$1:$N$21</definedName>
    <definedName name="_xlnm.Print_Area" localSheetId="2">'STS UCL Garments Thermacryl'!$A$1:$X$70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8" l="1"/>
  <c r="X49" i="8"/>
  <c r="X44" i="8"/>
  <c r="X55" i="8"/>
  <c r="X50" i="8"/>
  <c r="X33" i="8"/>
  <c r="X28" i="8" l="1"/>
  <c r="X29" i="8"/>
  <c r="X30" i="8"/>
  <c r="X31" i="8"/>
  <c r="X32" i="8"/>
  <c r="X34" i="8"/>
  <c r="X35" i="8"/>
  <c r="X36" i="8"/>
  <c r="X37" i="8"/>
  <c r="X38" i="8"/>
  <c r="X39" i="8"/>
  <c r="X40" i="8"/>
  <c r="X41" i="8"/>
  <c r="X42" i="8"/>
  <c r="X45" i="8"/>
  <c r="X46" i="8"/>
  <c r="X47" i="8"/>
  <c r="X48" i="8"/>
  <c r="X51" i="8"/>
  <c r="X52" i="8"/>
  <c r="X53" i="8"/>
  <c r="X54" i="8"/>
  <c r="X27" i="8"/>
  <c r="Y56" i="8"/>
  <c r="X57" i="8" l="1"/>
  <c r="I11" i="9"/>
  <c r="K11" i="9" s="1"/>
  <c r="L11" i="9" l="1"/>
  <c r="M11" i="9" s="1"/>
  <c r="H7" i="9" l="1"/>
  <c r="H8" i="9" s="1"/>
  <c r="M13" i="9" l="1"/>
  <c r="K13" i="9" l="1"/>
  <c r="I13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<sst xmlns="http://schemas.openxmlformats.org/spreadsheetml/2006/main" count="1106" uniqueCount="316">
  <si>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</si>
  <si>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</si>
  <si>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</si>
  <si>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</si>
  <si>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</si>
  <si>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</si>
  <si>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</si>
  <si>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</si>
  <si>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</si>
  <si>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</si>
  <si>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</si>
  <si>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</si>
  <si>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</si>
  <si>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</si>
  <si>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</si>
  <si>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</si>
  <si>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</si>
  <si>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</si>
  <si>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</si>
  <si>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</si>
  <si>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</si>
  <si>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</si>
  <si>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</si>
  <si>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</si>
  <si>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</si>
  <si>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</si>
  <si>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</si>
  <si>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</si>
  <si>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</si>
  <si>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</si>
  <si>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</si>
  <si>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</si>
  <si>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</si>
  <si>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</si>
  <si>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</si>
  <si>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</si>
  <si>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</si>
  <si>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</si>
  <si>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</si>
  <si>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</si>
  <si>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</si>
  <si>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</si>
  <si>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</si>
  <si>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</si>
  <si>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</si>
  <si>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</si>
  <si>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</si>
  <si>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</si>
  <si>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</si>
  <si>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</si>
  <si>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</si>
  <si>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</si>
  <si>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</si>
  <si>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</si>
  <si>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</si>
  <si>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</si>
  <si>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</si>
  <si>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</si>
  <si>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</si>
  <si>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</si>
  <si>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</si>
  <si>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</si>
  <si>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</si>
  <si>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</si>
  <si>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</si>
  <si>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</si>
  <si>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</si>
  <si>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</si>
  <si>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</si>
  <si>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</si>
  <si>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</si>
  <si>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</si>
  <si>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</si>
  <si>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</si>
  <si>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</si>
  <si>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</si>
  <si>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</si>
  <si>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</si>
  <si>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</si>
  <si>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</si>
  <si>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</si>
  <si>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</si>
  <si>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</si>
  <si>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</si>
  <si>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</si>
  <si>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</si>
  <si>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</si>
  <si>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</si>
  <si>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</si>
  <si>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</si>
  <si>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</si>
  <si>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</si>
  <si>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</si>
  <si>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</si>
  <si>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</si>
  <si>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</si>
  <si>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</si>
  <si>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</si>
  <si>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</si>
  <si>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</si>
  <si>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</si>
  <si>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</si>
  <si>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</si>
  <si>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</si>
  <si>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</si>
  <si>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</si>
  <si>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</si>
  <si>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</si>
  <si>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</si>
  <si>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</si>
  <si>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</si>
  <si>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</si>
  <si>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</si>
  <si>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</si>
  <si>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</si>
  <si>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</si>
  <si>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</si>
  <si>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</si>
  <si>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</si>
  <si>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</si>
  <si>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</si>
  <si>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</si>
  <si>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</si>
  <si>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</si>
  <si>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</si>
  <si>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</si>
  <si>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</si>
  <si>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</si>
  <si>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</si>
  <si>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</si>
  <si>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</si>
  <si>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</si>
  <si>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</si>
  <si>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</si>
  <si>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</si>
  <si>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</si>
  <si>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</si>
  <si>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</si>
  <si>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</si>
  <si>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</si>
  <si>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</si>
  <si>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</si>
  <si>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</si>
  <si>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</si>
  <si>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</si>
  <si>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</si>
  <si>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</si>
  <si>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</si>
  <si>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</si>
  <si>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</si>
  <si>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</si>
  <si>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</si>
  <si>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</si>
  <si>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</si>
  <si>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</si>
  <si>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</si>
  <si>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</si>
  <si>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</si>
  <si>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</si>
  <si>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</si>
  <si>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</si>
  <si>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</si>
  <si>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</si>
  <si>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</si>
  <si>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</si>
  <si>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</si>
  <si>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</si>
  <si>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</si>
  <si>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</si>
  <si>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</si>
  <si>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</si>
  <si>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</si>
  <si>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</si>
  <si>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</si>
  <si>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</si>
  <si>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</si>
  <si>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</si>
  <si>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</si>
  <si>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</si>
  <si>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</si>
  <si>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</si>
  <si>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</si>
  <si>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</si>
  <si>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</si>
  <si>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</si>
  <si>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</si>
  <si>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</si>
  <si>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</si>
  <si>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</si>
  <si>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</si>
  <si>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</si>
  <si>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</si>
  <si>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</si>
  <si>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</si>
  <si>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</si>
  <si>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</si>
  <si>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</si>
  <si>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</si>
  <si>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</si>
  <si>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</si>
  <si>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</si>
  <si>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</si>
  <si>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</si>
  <si>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</si>
  <si>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</si>
  <si>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</si>
  <si>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</si>
  <si>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</si>
  <si>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</si>
  <si>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</si>
  <si>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</si>
  <si>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</si>
  <si>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</si>
  <si>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</si>
  <si>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</si>
  <si>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</si>
  <si>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</si>
  <si>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</si>
  <si>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</si>
  <si>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</si>
  <si>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</si>
  <si>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</si>
  <si>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</si>
  <si>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</si>
  <si>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</si>
  <si>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</si>
  <si>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</si>
  <si>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</si>
  <si>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</si>
  <si>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</si>
  <si>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</si>
  <si>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</si>
  <si>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</si>
  <si>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</si>
  <si>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</si>
  <si>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</si>
  <si>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</si>
  <si>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</si>
  <si>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</si>
  <si>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</si>
  <si>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</si>
  <si>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</si>
  <si>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</si>
  <si>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</si>
  <si>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</si>
  <si>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</si>
  <si>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</si>
  <si>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</si>
  <si>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</si>
  <si>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</si>
  <si>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</si>
  <si>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</si>
  <si>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</si>
  <si>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</si>
  <si>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</si>
  <si>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</si>
  <si>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</si>
  <si>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</si>
  <si>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</si>
  <si>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1" type="noConversion"/>
  </si>
  <si>
    <t xml:space="preserve">PO </t>
    <phoneticPr fontId="41" type="noConversion"/>
  </si>
  <si>
    <t>FIBER CONTENT</t>
    <phoneticPr fontId="41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</si>
  <si>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</si>
  <si>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</si>
  <si>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</si>
  <si>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</si>
  <si>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</si>
  <si>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</si>
  <si>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</si>
  <si>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</si>
  <si>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</si>
  <si>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</si>
  <si>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</si>
  <si>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</si>
  <si>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</si>
  <si>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</si>
  <si>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</si>
  <si>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</si>
  <si>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</si>
  <si>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</si>
  <si>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</si>
  <si>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</si>
  <si>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</si>
  <si>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</si>
  <si>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</si>
  <si>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</si>
  <si>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</si>
  <si>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</si>
  <si>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</si>
  <si>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</si>
  <si>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ALL STYLE</t>
  </si>
  <si>
    <t>S20CARE</t>
  </si>
  <si>
    <t>FA26</t>
  </si>
  <si>
    <t>100% POLYESTER</t>
  </si>
  <si>
    <t>ITEM</t>
  </si>
  <si>
    <t>STUSSY-CNC-MAIN</t>
  </si>
  <si>
    <t>Origin of fabric</t>
  </si>
  <si>
    <t>Origin of dying</t>
  </si>
  <si>
    <t>Origin of Cut, Make, Trim</t>
  </si>
  <si>
    <t>MADE IN CHINA</t>
  </si>
  <si>
    <t>Microfiber Claim</t>
  </si>
  <si>
    <t>NO</t>
  </si>
  <si>
    <t>Garment Average Weight</t>
  </si>
  <si>
    <t>STUSSY-CNC-MAIN-B</t>
  </si>
  <si>
    <t>TRIMCO GROUP</t>
  </si>
  <si>
    <t>XS</t>
  </si>
  <si>
    <t>SU26</t>
  </si>
  <si>
    <t>100% COTTON</t>
  </si>
  <si>
    <t>MACHINE WASH COLD</t>
  </si>
  <si>
    <t>76% COTTON 24% POLYESTER</t>
  </si>
  <si>
    <t>66% COTTON 34% POLYESTER</t>
  </si>
  <si>
    <t>SU26- DROP 1</t>
  </si>
  <si>
    <t>TRIMCO</t>
  </si>
  <si>
    <t>THẢO HUỲNH</t>
  </si>
  <si>
    <t>S20  SU26   G2903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</si>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</sst>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  <font>
      <b/>
      <sz val="10"/>
      <color theme="1"/>
      <name val="TF Euclid Circular A"/>
      <family val="2"/>
    </font>
    <font>
      <sz val="11"/>
      <color theme="1"/>
      <name val="TF Euclid Circular A"/>
      <family val="2"/>
    </font>
    <font>
      <sz val="10"/>
      <color theme="1"/>
      <name val="TF Euclid Circular A"/>
      <family val="2"/>
    </font>
    <font>
      <sz val="20"/>
      <color theme="1"/>
      <name val="TF Euclid Circular A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31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2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46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3" fillId="9" borderId="0" xfId="12" applyFill="1"/>
    <xf numFmtId="0" fontId="3" fillId="9" borderId="0" xfId="12" applyFill="1" applyAlignment="1">
      <alignment shrinkToFit="1"/>
    </xf>
    <xf numFmtId="0" fontId="29" fillId="3" borderId="18" xfId="12" applyFont="1" applyFill="1" applyBorder="1"/>
    <xf numFmtId="0" fontId="34" fillId="0" borderId="0" xfId="12" applyFont="1" applyAlignment="1">
      <alignment horizontal="center" vertical="center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48" fillId="0" borderId="1" xfId="0" applyNumberFormat="1" applyFont="1" applyBorder="1"/>
    <xf numFmtId="49" fontId="48" fillId="0" borderId="12" xfId="0" applyNumberFormat="1" applyFont="1" applyBorder="1"/>
    <xf numFmtId="49" fontId="48" fillId="0" borderId="1" xfId="0" applyNumberFormat="1" applyFont="1" applyBorder="1" applyAlignment="1">
      <alignment vertical="top"/>
    </xf>
    <xf numFmtId="0" fontId="49" fillId="0" borderId="0" xfId="0" applyFont="1"/>
    <xf numFmtId="49" fontId="50" fillId="0" borderId="1" xfId="0" applyNumberFormat="1" applyFont="1" applyBorder="1"/>
    <xf numFmtId="49" fontId="50" fillId="0" borderId="4" xfId="0" applyNumberFormat="1" applyFont="1" applyBorder="1"/>
    <xf numFmtId="49" fontId="51" fillId="0" borderId="1" xfId="0" applyNumberFormat="1" applyFont="1" applyBorder="1" applyAlignment="1">
      <alignment horizontal="center" vertical="center"/>
    </xf>
    <xf numFmtId="0" fontId="35" fillId="0" borderId="0" xfId="12" applyFont="1" applyAlignment="1">
      <alignment horizontal="center" vertical="center"/>
    </xf>
    <xf numFmtId="0" fontId="35" fillId="9" borderId="1" xfId="12" applyFont="1" applyFill="1" applyBorder="1" applyAlignment="1">
      <alignment horizontal="center" vertical="center" wrapText="1"/>
    </xf>
    <xf numFmtId="0" fontId="35" fillId="12" borderId="1" xfId="12" applyFont="1" applyFill="1" applyBorder="1" applyAlignment="1">
      <alignment horizontal="center" vertical="center" wrapText="1"/>
    </xf>
    <xf numFmtId="0" fontId="35" fillId="9" borderId="1" xfId="12" applyFont="1" applyFill="1" applyBorder="1" applyAlignment="1">
      <alignment horizontal="center" vertical="center"/>
    </xf>
    <xf numFmtId="0" fontId="35" fillId="13" borderId="1" xfId="12" applyFont="1" applyFill="1" applyBorder="1" applyAlignment="1" applyProtection="1">
      <alignment horizontal="center" vertical="center" shrinkToFit="1"/>
      <protection locked="0"/>
    </xf>
    <xf numFmtId="0" fontId="35" fillId="13" borderId="1" xfId="12" applyFont="1" applyFill="1" applyBorder="1" applyAlignment="1">
      <alignment horizontal="center" vertical="center" shrinkToFit="1"/>
    </xf>
    <xf numFmtId="0" fontId="35" fillId="13" borderId="1" xfId="12" applyFont="1" applyFill="1" applyBorder="1" applyAlignment="1">
      <alignment horizontal="center" vertical="center" wrapText="1" shrinkToFit="1"/>
    </xf>
    <xf numFmtId="0" fontId="47" fillId="13" borderId="1" xfId="12" applyFont="1" applyFill="1" applyBorder="1" applyAlignment="1" applyProtection="1">
      <alignment horizontal="center" vertical="center" shrinkToFit="1"/>
      <protection locked="0"/>
    </xf>
    <xf numFmtId="0" fontId="44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3" fillId="9" borderId="0" xfId="0" applyFont="1" applyFill="1"/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0" xfId="12" applyFill="1" applyAlignment="1">
      <alignment horizont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44" fillId="12" borderId="13" xfId="12" applyFont="1" applyFill="1" applyBorder="1" applyAlignment="1">
      <alignment horizontal="center" shrinkToFit="1"/>
    </xf>
    <xf numFmtId="0" fontId="43" fillId="3" borderId="23" xfId="12" applyFont="1" applyFill="1" applyBorder="1" applyAlignment="1">
      <alignment horizontal="left" wrapText="1"/>
    </xf>
    <xf numFmtId="0" fontId="43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1" fillId="3" borderId="1" xfId="12" applyFont="1" applyFill="1" applyBorder="1" applyAlignment="1">
      <alignment horizontal="center" vertical="center" wrapText="1" shrinkToFit="1"/>
    </xf>
    <xf numFmtId="0" fontId="29" fillId="3" borderId="24" xfId="12" applyFont="1" applyFill="1" applyBorder="1" applyAlignment="1">
      <alignment horizontal="center" vertical="center" wrapText="1" shrinkToFit="1"/>
    </xf>
    <xf numFmtId="0" fontId="29" fillId="3" borderId="25" xfId="12" applyFont="1" applyFill="1" applyBorder="1" applyAlignment="1">
      <alignment horizontal="center" vertical="center" wrapText="1" shrinkToFit="1"/>
    </xf>
    <xf numFmtId="0" fontId="29" fillId="3" borderId="26" xfId="12" applyFont="1" applyFill="1" applyBorder="1" applyAlignment="1">
      <alignment horizontal="center" vertical="center" wrapText="1" shrinkToFit="1"/>
    </xf>
    <xf numFmtId="0" fontId="45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458611</xdr:colOff>
      <xdr:row>18</xdr:row>
      <xdr:rowOff>105833</xdr:rowOff>
    </xdr:from>
    <xdr:to>
      <xdr:col>10</xdr:col>
      <xdr:colOff>1446390</xdr:colOff>
      <xdr:row>20</xdr:row>
      <xdr:rowOff>978736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944" y="3739444"/>
          <a:ext cx="2628195" cy="2142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264583</xdr:colOff>
      <xdr:row>18</xdr:row>
      <xdr:rowOff>194028</xdr:rowOff>
    </xdr:from>
    <xdr:to>
      <xdr:col>11</xdr:col>
      <xdr:colOff>1207364</xdr:colOff>
      <xdr:row>21</xdr:row>
      <xdr:rowOff>70555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444" y="3827639"/>
          <a:ext cx="2583198" cy="215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85" t="s">
        <v>78</v>
      </c>
      <c r="C5" s="185"/>
      <c r="D5" s="185"/>
      <c r="E5" s="32"/>
      <c r="F5" s="188" t="s">
        <v>8</v>
      </c>
      <c r="G5" s="189"/>
      <c r="H5" s="183" t="s">
        <v>36</v>
      </c>
      <c r="I5" s="184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92"/>
      <c r="C6" s="192"/>
      <c r="D6" s="192"/>
      <c r="E6" s="32"/>
      <c r="F6" s="188" t="s">
        <v>11</v>
      </c>
      <c r="G6" s="189"/>
      <c r="H6" s="186" t="s">
        <v>79</v>
      </c>
      <c r="I6" s="187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93"/>
      <c r="C7" s="193"/>
      <c r="D7" s="38"/>
      <c r="E7" s="32"/>
      <c r="F7" s="188" t="s">
        <v>14</v>
      </c>
      <c r="G7" s="189"/>
      <c r="H7" s="198">
        <f>N5+14</f>
        <v>44929</v>
      </c>
      <c r="I7" s="199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96"/>
      <c r="C8" s="196"/>
      <c r="D8" s="40"/>
      <c r="E8" s="32"/>
      <c r="F8" s="188" t="s">
        <v>17</v>
      </c>
      <c r="G8" s="189"/>
      <c r="H8" s="194" t="s">
        <v>37</v>
      </c>
      <c r="I8" s="195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97" t="s">
        <v>33</v>
      </c>
      <c r="B46" s="197"/>
      <c r="C46" s="62"/>
      <c r="D46" s="63"/>
      <c r="E46" s="191" t="s">
        <v>34</v>
      </c>
      <c r="F46" s="191"/>
      <c r="G46" s="191"/>
      <c r="H46" s="64"/>
      <c r="I46" s="65"/>
      <c r="J46" s="65"/>
      <c r="K46" s="65"/>
      <c r="L46" s="190" t="s">
        <v>35</v>
      </c>
      <c r="M46" s="190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82"/>
      <c r="M50" s="182"/>
      <c r="N50" s="182"/>
    </row>
    <row r="51" spans="1:14" ht="21.75" customHeight="1">
      <c r="L51" s="182"/>
      <c r="M51" s="182"/>
      <c r="N51" s="182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1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59"/>
  <sheetViews>
    <sheetView tabSelected="1" view="pageBreakPreview" topLeftCell="A8" zoomScale="38" zoomScaleNormal="55" zoomScaleSheetLayoutView="38" zoomScalePageLayoutView="70" workbookViewId="0">
      <selection activeCell="I13" sqref="I13"/>
    </sheetView>
  </sheetViews>
  <sheetFormatPr defaultColWidth="9.26953125" defaultRowHeight="32.5"/>
  <cols>
    <col min="1" max="6" width="33.90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44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4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85" t="s">
        <v>312</v>
      </c>
      <c r="C5" s="185"/>
      <c r="D5" s="185"/>
      <c r="E5" s="32"/>
      <c r="F5" s="188" t="s">
        <v>8</v>
      </c>
      <c r="G5" s="189"/>
      <c r="H5" s="183" t="s">
        <v>36</v>
      </c>
      <c r="I5" s="184"/>
      <c r="J5" s="33"/>
      <c r="K5" s="33"/>
      <c r="L5" s="34"/>
      <c r="M5" s="35" t="s">
        <v>9</v>
      </c>
      <c r="N5" s="36">
        <v>45965</v>
      </c>
    </row>
    <row r="6" spans="1:14" ht="39" customHeight="1">
      <c r="A6" s="37" t="s">
        <v>10</v>
      </c>
      <c r="B6" s="192"/>
      <c r="C6" s="192"/>
      <c r="D6" s="192"/>
      <c r="E6" s="32"/>
      <c r="F6" s="188" t="s">
        <v>11</v>
      </c>
      <c r="G6" s="189"/>
      <c r="H6" s="186" t="s">
        <v>311</v>
      </c>
      <c r="I6" s="187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93"/>
      <c r="C7" s="193"/>
      <c r="D7" s="38"/>
      <c r="E7" s="32"/>
      <c r="F7" s="188" t="s">
        <v>14</v>
      </c>
      <c r="G7" s="189"/>
      <c r="H7" s="198">
        <f>N5+15</f>
        <v>45980</v>
      </c>
      <c r="I7" s="199"/>
      <c r="J7" s="33"/>
      <c r="K7" s="33"/>
      <c r="L7" s="34"/>
      <c r="M7" s="35" t="s">
        <v>15</v>
      </c>
      <c r="N7" s="82" t="s">
        <v>314</v>
      </c>
    </row>
    <row r="8" spans="1:14" ht="39" customHeight="1">
      <c r="A8" s="39" t="s">
        <v>16</v>
      </c>
      <c r="B8" s="196" t="s">
        <v>313</v>
      </c>
      <c r="C8" s="196"/>
      <c r="D8" s="40"/>
      <c r="E8" s="32"/>
      <c r="F8" s="188" t="s">
        <v>17</v>
      </c>
      <c r="G8" s="189"/>
      <c r="H8" s="194">
        <f>H7+10</f>
        <v>45990</v>
      </c>
      <c r="I8" s="195"/>
      <c r="J8" s="41"/>
      <c r="K8" s="41"/>
      <c r="L8" s="34"/>
      <c r="M8" s="35" t="s">
        <v>18</v>
      </c>
      <c r="N8" s="42" t="s">
        <v>284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290</v>
      </c>
      <c r="B11" s="17" t="s">
        <v>291</v>
      </c>
      <c r="C11" s="17" t="s">
        <v>40</v>
      </c>
      <c r="D11" s="16" t="s">
        <v>258</v>
      </c>
      <c r="E11" s="16" t="s">
        <v>256</v>
      </c>
      <c r="F11" s="16" t="s">
        <v>285</v>
      </c>
      <c r="G11" s="78" t="s">
        <v>41</v>
      </c>
      <c r="H11" s="18" t="s">
        <v>38</v>
      </c>
      <c r="I11" s="79">
        <f>'STS UCL Garments Thermacryl'!X57</f>
        <v>23096</v>
      </c>
      <c r="J11" s="80">
        <v>0</v>
      </c>
      <c r="K11" s="79">
        <f>I11</f>
        <v>23096</v>
      </c>
      <c r="L11" s="146">
        <f>0.03922*2*1.4</f>
        <v>0.10981599999999998</v>
      </c>
      <c r="M11" s="147">
        <f>K11*L11</f>
        <v>2536.3103359999996</v>
      </c>
      <c r="N11" s="20"/>
    </row>
    <row r="12" spans="1:14" ht="21.75" customHeight="1">
      <c r="A12" s="48"/>
      <c r="B12" s="48"/>
      <c r="C12" s="49"/>
      <c r="D12" s="49"/>
      <c r="E12" s="49"/>
      <c r="F12" s="50"/>
      <c r="G12" s="51"/>
      <c r="H12" s="48"/>
      <c r="I12" s="52"/>
      <c r="J12" s="52"/>
      <c r="K12" s="52"/>
      <c r="L12" s="148"/>
      <c r="M12" s="149"/>
      <c r="N12" s="55"/>
    </row>
    <row r="13" spans="1:14" ht="53.25" customHeight="1">
      <c r="A13" s="56"/>
      <c r="B13" s="56"/>
      <c r="C13" s="56"/>
      <c r="D13" s="56"/>
      <c r="E13" s="56"/>
      <c r="F13" s="56"/>
      <c r="G13" s="57"/>
      <c r="H13" s="57" t="s">
        <v>32</v>
      </c>
      <c r="I13" s="83">
        <f>SUM(I11:I12)</f>
        <v>23096</v>
      </c>
      <c r="J13" s="84"/>
      <c r="K13" s="83">
        <f>SUM(K11:K12)</f>
        <v>23096</v>
      </c>
      <c r="L13" s="150"/>
      <c r="M13" s="151">
        <f>SUM(M11:M12)</f>
        <v>2536.3103359999996</v>
      </c>
      <c r="N13" s="58"/>
    </row>
    <row r="14" spans="1:14" ht="21.75" customHeight="1">
      <c r="A14" s="59"/>
      <c r="B14" s="59"/>
      <c r="C14" s="60"/>
      <c r="D14" s="60"/>
      <c r="E14" s="60"/>
      <c r="F14" s="60"/>
      <c r="G14" s="58"/>
      <c r="H14" s="58"/>
      <c r="I14" s="58"/>
      <c r="J14" s="58"/>
      <c r="K14" s="58"/>
      <c r="L14" s="152"/>
      <c r="M14" s="152"/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197" t="s">
        <v>33</v>
      </c>
      <c r="B16" s="197"/>
      <c r="C16" s="62"/>
      <c r="D16" s="63"/>
      <c r="E16" s="191" t="s">
        <v>34</v>
      </c>
      <c r="F16" s="191"/>
      <c r="G16" s="191"/>
      <c r="H16" s="64"/>
      <c r="I16" s="65"/>
      <c r="J16" s="65"/>
      <c r="K16" s="65"/>
      <c r="L16" s="190" t="s">
        <v>35</v>
      </c>
      <c r="M16" s="190"/>
      <c r="N16" s="58"/>
    </row>
    <row r="17" spans="1:14" ht="21.75" customHeight="1">
      <c r="A17" s="66"/>
      <c r="B17" s="67"/>
      <c r="C17" s="66"/>
      <c r="D17" s="66"/>
      <c r="E17" s="66"/>
      <c r="F17" s="66"/>
      <c r="G17" s="66"/>
      <c r="H17" s="68"/>
      <c r="I17" s="68"/>
      <c r="J17" s="6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9"/>
      <c r="B19" s="70"/>
      <c r="C19" s="66"/>
      <c r="D19" s="66"/>
      <c r="E19" s="66"/>
      <c r="F19" s="66"/>
      <c r="G19" s="71"/>
      <c r="H19" s="71"/>
      <c r="I19" s="66"/>
      <c r="J19" s="68"/>
    </row>
    <row r="20" spans="1:14" ht="70.5" customHeight="1">
      <c r="A20" s="68"/>
      <c r="B20" s="72"/>
      <c r="C20" s="73"/>
      <c r="D20" s="68"/>
      <c r="E20" s="74"/>
      <c r="F20" s="74"/>
      <c r="G20" s="68"/>
      <c r="H20" s="75"/>
      <c r="I20" s="75"/>
      <c r="J20" s="68"/>
      <c r="L20" s="182"/>
      <c r="M20" s="182"/>
      <c r="N20" s="182"/>
    </row>
    <row r="21" spans="1:14" ht="21.75" customHeight="1">
      <c r="L21" s="182"/>
      <c r="M21" s="182"/>
      <c r="N21" s="18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70"/>
  <sheetViews>
    <sheetView view="pageBreakPreview" topLeftCell="A11" zoomScale="34" zoomScaleNormal="36" zoomScaleSheetLayoutView="34" workbookViewId="0">
      <selection activeCell="L29" sqref="L29"/>
    </sheetView>
  </sheetViews>
  <sheetFormatPr defaultColWidth="9.1796875" defaultRowHeight="14.5"/>
  <cols>
    <col min="1" max="1" width="8.26953125" bestFit="1" customWidth="1"/>
    <col min="2" max="24" width="23.36328125" customWidth="1"/>
    <col min="25" max="25" width="23.36328125" hidden="1" customWidth="1"/>
  </cols>
  <sheetData>
    <row r="1" spans="1:20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0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0" ht="20.5" thickBot="1">
      <c r="A3" s="96"/>
      <c r="B3" s="96"/>
      <c r="C3" s="96"/>
      <c r="D3" s="96"/>
      <c r="E3" s="96"/>
      <c r="F3" s="96"/>
      <c r="G3" s="96"/>
      <c r="H3" s="96"/>
      <c r="I3" s="96"/>
      <c r="J3" s="215" t="s">
        <v>82</v>
      </c>
      <c r="K3" s="216"/>
      <c r="L3" s="217"/>
      <c r="M3" s="98"/>
      <c r="N3" s="98"/>
      <c r="O3" s="98"/>
      <c r="P3" s="98"/>
      <c r="Q3" s="98"/>
      <c r="R3" s="98"/>
      <c r="S3" s="98"/>
      <c r="T3" s="97"/>
    </row>
    <row r="4" spans="1:20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 ht="20">
      <c r="A5" s="96"/>
      <c r="B5" s="99"/>
      <c r="C5" s="99"/>
      <c r="D5" s="99"/>
      <c r="E5" s="99"/>
      <c r="F5" s="99"/>
      <c r="G5" s="99"/>
      <c r="H5" s="99"/>
      <c r="I5" s="99"/>
      <c r="J5" s="99"/>
      <c r="K5" s="96"/>
      <c r="L5" s="100"/>
      <c r="M5" s="100"/>
      <c r="N5" s="100"/>
      <c r="O5" s="100"/>
      <c r="P5" s="100"/>
      <c r="Q5" s="100"/>
      <c r="R5" s="100"/>
      <c r="S5" s="100"/>
      <c r="T5" s="100"/>
    </row>
    <row r="6" spans="1:20">
      <c r="A6" s="96" t="s">
        <v>83</v>
      </c>
      <c r="B6" s="153"/>
      <c r="C6" s="153"/>
      <c r="D6" s="153"/>
      <c r="E6" s="153"/>
      <c r="F6" s="153"/>
      <c r="G6" s="153"/>
      <c r="H6" s="153"/>
      <c r="I6" s="153"/>
      <c r="J6" s="99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>
      <c r="A7" s="96" t="s">
        <v>84</v>
      </c>
      <c r="B7" s="127"/>
      <c r="C7" s="127"/>
      <c r="D7" s="127"/>
      <c r="E7" s="127"/>
      <c r="F7" s="127"/>
      <c r="G7" s="127"/>
      <c r="H7" s="127"/>
      <c r="I7" s="127"/>
      <c r="J7" s="99"/>
      <c r="K7" s="103"/>
      <c r="L7" s="102"/>
      <c r="M7" s="102"/>
      <c r="N7" s="102"/>
      <c r="O7" s="102"/>
      <c r="P7" s="102"/>
      <c r="Q7" s="102"/>
      <c r="R7" s="102"/>
      <c r="S7" s="102"/>
      <c r="T7" s="96"/>
    </row>
    <row r="8" spans="1:20">
      <c r="A8" s="96"/>
      <c r="B8" s="101"/>
      <c r="C8" s="102"/>
      <c r="D8" s="102"/>
      <c r="E8" s="102"/>
      <c r="F8" s="102"/>
      <c r="G8" s="102"/>
      <c r="H8" s="102"/>
      <c r="I8" s="102"/>
      <c r="J8" s="96"/>
      <c r="K8" s="99"/>
      <c r="L8" s="99"/>
      <c r="M8" s="99"/>
      <c r="N8" s="99"/>
      <c r="O8" s="99"/>
      <c r="P8" s="99"/>
      <c r="Q8" s="99"/>
      <c r="R8" s="99"/>
      <c r="S8" s="96"/>
    </row>
    <row r="9" spans="1:20">
      <c r="A9" s="96" t="s">
        <v>85</v>
      </c>
      <c r="B9" s="99"/>
      <c r="C9" s="99"/>
      <c r="D9" s="99"/>
      <c r="E9" s="99"/>
      <c r="F9" s="99"/>
      <c r="G9" s="99"/>
      <c r="H9" s="99"/>
      <c r="I9" s="99"/>
      <c r="J9" s="104" t="s">
        <v>86</v>
      </c>
      <c r="K9" s="204" t="s">
        <v>286</v>
      </c>
      <c r="L9" s="204"/>
      <c r="M9" s="204"/>
      <c r="N9" s="204"/>
      <c r="O9" s="204"/>
      <c r="P9" s="204"/>
      <c r="Q9" s="204"/>
      <c r="R9" s="204"/>
      <c r="S9" s="96"/>
    </row>
    <row r="10" spans="1:20">
      <c r="A10" s="96"/>
      <c r="B10" s="204" t="s">
        <v>286</v>
      </c>
      <c r="C10" s="204"/>
      <c r="D10" s="204"/>
      <c r="E10" s="204"/>
      <c r="F10" s="204"/>
      <c r="G10" s="204"/>
      <c r="H10" s="204"/>
      <c r="I10" s="204"/>
      <c r="J10" s="105"/>
      <c r="K10" s="204" t="s">
        <v>287</v>
      </c>
      <c r="L10" s="204"/>
      <c r="M10" s="204"/>
      <c r="N10" s="204"/>
      <c r="O10" s="204"/>
      <c r="P10" s="204"/>
      <c r="Q10" s="204"/>
      <c r="R10" s="204"/>
      <c r="S10" s="96"/>
    </row>
    <row r="11" spans="1:20">
      <c r="A11" s="96"/>
      <c r="B11" s="204" t="s">
        <v>287</v>
      </c>
      <c r="C11" s="204"/>
      <c r="D11" s="204"/>
      <c r="E11" s="204"/>
      <c r="F11" s="204"/>
      <c r="G11" s="204"/>
      <c r="H11" s="204"/>
      <c r="I11" s="204"/>
      <c r="J11" s="104"/>
      <c r="K11" s="204" t="s">
        <v>288</v>
      </c>
      <c r="L11" s="204"/>
      <c r="M11" s="204"/>
      <c r="N11" s="204"/>
      <c r="O11" s="204"/>
      <c r="P11" s="204"/>
      <c r="Q11" s="204"/>
      <c r="R11" s="204"/>
      <c r="S11" s="96"/>
    </row>
    <row r="12" spans="1:20">
      <c r="A12" s="96"/>
      <c r="B12" s="204" t="s">
        <v>288</v>
      </c>
      <c r="C12" s="204"/>
      <c r="D12" s="204"/>
      <c r="E12" s="204"/>
      <c r="F12" s="204"/>
      <c r="G12" s="204"/>
      <c r="H12" s="204"/>
      <c r="I12" s="204"/>
      <c r="J12" s="96"/>
      <c r="K12" s="202"/>
      <c r="L12" s="202"/>
      <c r="M12" s="202"/>
      <c r="N12" s="202"/>
      <c r="O12" s="202"/>
      <c r="P12" s="202"/>
      <c r="Q12" s="202"/>
      <c r="R12" s="202"/>
      <c r="S12" s="96"/>
    </row>
    <row r="13" spans="1:20">
      <c r="A13" s="96" t="s">
        <v>87</v>
      </c>
      <c r="B13" s="204"/>
      <c r="C13" s="204"/>
      <c r="D13" s="204"/>
      <c r="E13" s="204"/>
      <c r="F13" s="204"/>
      <c r="G13" s="204"/>
      <c r="H13" s="204"/>
      <c r="I13" s="204"/>
      <c r="J13" s="104" t="s">
        <v>87</v>
      </c>
      <c r="K13" s="202"/>
      <c r="L13" s="202"/>
      <c r="M13" s="202"/>
      <c r="N13" s="202"/>
      <c r="O13" s="202"/>
      <c r="P13" s="202"/>
      <c r="Q13" s="202"/>
      <c r="R13" s="202"/>
      <c r="S13" s="96"/>
    </row>
    <row r="14" spans="1:20">
      <c r="A14" s="96" t="s">
        <v>88</v>
      </c>
      <c r="B14" s="204"/>
      <c r="C14" s="204"/>
      <c r="D14" s="204"/>
      <c r="E14" s="204"/>
      <c r="F14" s="204"/>
      <c r="G14" s="204"/>
      <c r="H14" s="204"/>
      <c r="I14" s="204"/>
      <c r="J14" s="104" t="s">
        <v>88</v>
      </c>
      <c r="K14" s="205"/>
      <c r="L14" s="205"/>
      <c r="M14" s="205"/>
      <c r="N14" s="205"/>
      <c r="O14" s="205"/>
      <c r="P14" s="205"/>
      <c r="Q14" s="205"/>
      <c r="R14" s="205"/>
      <c r="S14" s="96"/>
    </row>
    <row r="15" spans="1:20">
      <c r="A15" s="96" t="s">
        <v>89</v>
      </c>
      <c r="B15" s="204"/>
      <c r="C15" s="204"/>
      <c r="D15" s="204"/>
      <c r="E15" s="204"/>
      <c r="F15" s="204"/>
      <c r="G15" s="204"/>
      <c r="H15" s="204"/>
      <c r="I15" s="204"/>
      <c r="J15" s="104" t="s">
        <v>89</v>
      </c>
      <c r="K15" s="205"/>
      <c r="L15" s="205"/>
      <c r="M15" s="205"/>
      <c r="N15" s="205"/>
      <c r="O15" s="205"/>
      <c r="P15" s="205"/>
      <c r="Q15" s="205"/>
      <c r="R15" s="205"/>
      <c r="S15" s="96"/>
    </row>
    <row r="16" spans="1:20">
      <c r="A16" s="96" t="s">
        <v>90</v>
      </c>
      <c r="B16" s="204"/>
      <c r="C16" s="204"/>
      <c r="D16" s="204"/>
      <c r="E16" s="204"/>
      <c r="F16" s="204"/>
      <c r="G16" s="204"/>
      <c r="H16" s="204"/>
      <c r="I16" s="204"/>
      <c r="J16" s="104" t="s">
        <v>90</v>
      </c>
      <c r="K16" s="205"/>
      <c r="L16" s="205"/>
      <c r="M16" s="205"/>
      <c r="N16" s="205"/>
      <c r="O16" s="205"/>
      <c r="P16" s="205"/>
      <c r="Q16" s="205"/>
      <c r="R16" s="205"/>
      <c r="S16" s="96"/>
    </row>
    <row r="17" spans="1:25" ht="15" thickBot="1">
      <c r="A17" s="96"/>
      <c r="B17" s="103"/>
      <c r="C17" s="103"/>
      <c r="D17" s="103"/>
      <c r="E17" s="103"/>
      <c r="F17" s="103"/>
      <c r="G17" s="103"/>
      <c r="H17" s="103"/>
      <c r="I17" s="103"/>
      <c r="J17" s="103"/>
      <c r="K17" s="96"/>
      <c r="L17" s="200"/>
      <c r="M17" s="200"/>
      <c r="N17" s="200"/>
      <c r="O17" s="200"/>
      <c r="P17" s="200"/>
      <c r="Q17" s="200"/>
      <c r="R17" s="200"/>
      <c r="S17" s="200"/>
      <c r="T17" s="96"/>
    </row>
    <row r="18" spans="1:25" ht="18.5" thickBot="1">
      <c r="B18" s="106" t="s">
        <v>91</v>
      </c>
      <c r="C18" s="156"/>
      <c r="D18" s="156"/>
      <c r="E18" s="156"/>
      <c r="F18" s="156"/>
      <c r="G18" s="156"/>
      <c r="H18" s="156"/>
      <c r="I18" s="107"/>
      <c r="J18" s="103"/>
      <c r="K18" s="103"/>
      <c r="L18" s="103"/>
      <c r="M18" s="103"/>
      <c r="N18" s="103"/>
      <c r="O18" s="103"/>
      <c r="P18" s="103"/>
      <c r="Q18" s="103"/>
      <c r="R18" s="103"/>
      <c r="S18" s="96"/>
    </row>
    <row r="19" spans="1:25" ht="23.5">
      <c r="B19" s="108" t="s">
        <v>92</v>
      </c>
      <c r="C19" s="211" t="s">
        <v>304</v>
      </c>
      <c r="D19" s="212"/>
      <c r="E19" s="212"/>
      <c r="F19" s="212"/>
      <c r="G19" s="212"/>
      <c r="H19" s="212"/>
      <c r="I19" s="213"/>
      <c r="M19" s="111" t="s">
        <v>95</v>
      </c>
      <c r="R19" s="109"/>
    </row>
    <row r="20" spans="1:25" ht="77.25" customHeight="1">
      <c r="B20" s="128" t="s">
        <v>295</v>
      </c>
      <c r="C20" s="210" t="s">
        <v>94</v>
      </c>
      <c r="D20" s="210"/>
      <c r="E20" s="210"/>
      <c r="F20" s="210"/>
      <c r="G20" s="210"/>
      <c r="H20" s="210"/>
      <c r="I20" s="210"/>
      <c r="L20" s="112"/>
      <c r="M20" s="111" t="s">
        <v>259</v>
      </c>
    </row>
    <row r="21" spans="1:25" ht="78.75" customHeight="1">
      <c r="B21" s="128" t="s">
        <v>303</v>
      </c>
      <c r="C21" s="210"/>
      <c r="D21" s="210"/>
      <c r="E21" s="210"/>
      <c r="F21" s="210"/>
      <c r="G21" s="210"/>
      <c r="H21" s="210"/>
      <c r="I21" s="210"/>
      <c r="L21" s="112"/>
    </row>
    <row r="22" spans="1:25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96"/>
    </row>
    <row r="23" spans="1:25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37"/>
      <c r="T23" s="96"/>
    </row>
    <row r="24" spans="1:25" ht="30.75" customHeight="1">
      <c r="A24" s="96"/>
      <c r="B24" s="154"/>
      <c r="C24" s="154"/>
      <c r="D24" s="154"/>
      <c r="E24" s="154"/>
      <c r="F24" s="154"/>
      <c r="G24" s="154"/>
      <c r="H24" s="154"/>
      <c r="I24" s="214" t="s">
        <v>282</v>
      </c>
      <c r="J24" s="214"/>
      <c r="K24" s="155"/>
      <c r="L24" s="155"/>
      <c r="M24" s="206" t="s">
        <v>266</v>
      </c>
      <c r="N24" s="206"/>
      <c r="O24" s="206"/>
      <c r="P24" s="206"/>
      <c r="Q24" s="206"/>
      <c r="R24" s="206"/>
      <c r="S24" s="206"/>
      <c r="T24" s="206"/>
      <c r="U24" s="206"/>
    </row>
    <row r="25" spans="1:25" s="162" customFormat="1" ht="72" customHeight="1">
      <c r="A25" s="157"/>
      <c r="B25" s="158" t="s">
        <v>294</v>
      </c>
      <c r="C25" s="158" t="s">
        <v>296</v>
      </c>
      <c r="D25" s="158" t="s">
        <v>297</v>
      </c>
      <c r="E25" s="158" t="s">
        <v>298</v>
      </c>
      <c r="F25" s="158" t="s">
        <v>300</v>
      </c>
      <c r="G25" s="158" t="s">
        <v>267</v>
      </c>
      <c r="H25" s="158" t="s">
        <v>272</v>
      </c>
      <c r="I25" s="158" t="s">
        <v>315</v>
      </c>
      <c r="J25" s="158" t="s">
        <v>302</v>
      </c>
      <c r="K25" s="159" t="s">
        <v>261</v>
      </c>
      <c r="L25" s="159" t="s">
        <v>96</v>
      </c>
      <c r="M25" s="160" t="s">
        <v>273</v>
      </c>
      <c r="N25" s="160" t="s">
        <v>274</v>
      </c>
      <c r="O25" s="160" t="s">
        <v>275</v>
      </c>
      <c r="P25" s="160" t="s">
        <v>279</v>
      </c>
      <c r="Q25" s="160" t="s">
        <v>276</v>
      </c>
      <c r="R25" s="160" t="s">
        <v>277</v>
      </c>
      <c r="S25" s="160" t="s">
        <v>278</v>
      </c>
      <c r="T25" s="160" t="s">
        <v>280</v>
      </c>
      <c r="U25" s="160" t="s">
        <v>281</v>
      </c>
      <c r="V25" s="159" t="s">
        <v>260</v>
      </c>
      <c r="W25" s="159" t="s">
        <v>103</v>
      </c>
      <c r="X25" s="161" t="s">
        <v>104</v>
      </c>
    </row>
    <row r="26" spans="1:25" s="116" customFormat="1" ht="40.5" hidden="1" customHeight="1">
      <c r="A26" s="115"/>
      <c r="B26" s="174" t="s">
        <v>295</v>
      </c>
      <c r="C26" s="174" t="s">
        <v>299</v>
      </c>
      <c r="D26" s="174" t="s">
        <v>299</v>
      </c>
      <c r="E26" s="174" t="s">
        <v>289</v>
      </c>
      <c r="F26" s="174" t="s">
        <v>301</v>
      </c>
      <c r="G26" s="174" t="s">
        <v>147</v>
      </c>
      <c r="H26" s="174" t="s">
        <v>226</v>
      </c>
      <c r="I26" s="174"/>
      <c r="J26" s="174">
        <v>320</v>
      </c>
      <c r="K26" s="175" t="s">
        <v>293</v>
      </c>
      <c r="L26" s="175" t="s">
        <v>289</v>
      </c>
      <c r="M26" s="176" t="s">
        <v>105</v>
      </c>
      <c r="N26" s="176" t="s">
        <v>106</v>
      </c>
      <c r="O26" s="176" t="s">
        <v>107</v>
      </c>
      <c r="P26" s="176"/>
      <c r="Q26" s="175" t="s">
        <v>166</v>
      </c>
      <c r="R26" s="176" t="s">
        <v>176</v>
      </c>
      <c r="S26" s="176"/>
      <c r="T26" s="176"/>
      <c r="U26" s="175"/>
      <c r="V26" s="175" t="s">
        <v>292</v>
      </c>
      <c r="W26" s="175"/>
      <c r="X26" s="177"/>
    </row>
    <row r="27" spans="1:25" s="116" customFormat="1" ht="53.5" customHeight="1">
      <c r="A27" s="170"/>
      <c r="B27" s="131" t="s">
        <v>295</v>
      </c>
      <c r="C27" s="131" t="s">
        <v>289</v>
      </c>
      <c r="D27" s="131" t="s">
        <v>289</v>
      </c>
      <c r="E27" s="131" t="s">
        <v>289</v>
      </c>
      <c r="F27" s="131" t="s">
        <v>301</v>
      </c>
      <c r="G27" s="171" t="s">
        <v>305</v>
      </c>
      <c r="H27" s="131" t="s">
        <v>226</v>
      </c>
      <c r="I27" s="171">
        <v>9572900</v>
      </c>
      <c r="J27" s="171"/>
      <c r="K27" s="130" t="s">
        <v>307</v>
      </c>
      <c r="L27" s="179" t="s">
        <v>289</v>
      </c>
      <c r="M27" s="133" t="s">
        <v>308</v>
      </c>
      <c r="N27" s="133" t="s">
        <v>106</v>
      </c>
      <c r="O27" s="133" t="s">
        <v>107</v>
      </c>
      <c r="P27" s="172"/>
      <c r="Q27" s="134" t="s">
        <v>166</v>
      </c>
      <c r="R27" s="133" t="s">
        <v>176</v>
      </c>
      <c r="S27" s="172"/>
      <c r="T27" s="172"/>
      <c r="U27" s="172"/>
      <c r="V27" s="173" t="s">
        <v>306</v>
      </c>
      <c r="W27" s="173">
        <v>1140389</v>
      </c>
      <c r="X27" s="178">
        <f>ROUNDUP(Y27*1.1,0)</f>
        <v>138</v>
      </c>
      <c r="Y27" s="180">
        <v>125</v>
      </c>
    </row>
    <row r="28" spans="1:25" s="116" customFormat="1" ht="53.5" customHeight="1">
      <c r="A28" s="170"/>
      <c r="B28" s="131" t="s">
        <v>295</v>
      </c>
      <c r="C28" s="131" t="s">
        <v>289</v>
      </c>
      <c r="D28" s="131" t="s">
        <v>289</v>
      </c>
      <c r="E28" s="131" t="s">
        <v>289</v>
      </c>
      <c r="F28" s="131" t="s">
        <v>301</v>
      </c>
      <c r="G28" s="171" t="s">
        <v>231</v>
      </c>
      <c r="H28" s="131" t="s">
        <v>226</v>
      </c>
      <c r="I28" s="171">
        <v>9572900</v>
      </c>
      <c r="J28" s="171"/>
      <c r="K28" s="130" t="s">
        <v>307</v>
      </c>
      <c r="L28" s="179" t="s">
        <v>289</v>
      </c>
      <c r="M28" s="133" t="s">
        <v>308</v>
      </c>
      <c r="N28" s="133" t="s">
        <v>106</v>
      </c>
      <c r="O28" s="133" t="s">
        <v>107</v>
      </c>
      <c r="P28" s="172"/>
      <c r="Q28" s="134" t="s">
        <v>166</v>
      </c>
      <c r="R28" s="133" t="s">
        <v>176</v>
      </c>
      <c r="S28" s="172"/>
      <c r="T28" s="172"/>
      <c r="U28" s="172"/>
      <c r="V28" s="173" t="s">
        <v>306</v>
      </c>
      <c r="W28" s="173">
        <v>1140389</v>
      </c>
      <c r="X28" s="178">
        <f t="shared" ref="X28:X54" si="0">ROUNDUP(Y28*1.1,0)</f>
        <v>1264</v>
      </c>
      <c r="Y28" s="180">
        <v>1149</v>
      </c>
    </row>
    <row r="29" spans="1:25" s="116" customFormat="1" ht="53.5" customHeight="1">
      <c r="A29" s="170"/>
      <c r="B29" s="131" t="s">
        <v>295</v>
      </c>
      <c r="C29" s="131" t="s">
        <v>289</v>
      </c>
      <c r="D29" s="131" t="s">
        <v>289</v>
      </c>
      <c r="E29" s="131" t="s">
        <v>289</v>
      </c>
      <c r="F29" s="131" t="s">
        <v>301</v>
      </c>
      <c r="G29" s="171" t="s">
        <v>147</v>
      </c>
      <c r="H29" s="131" t="s">
        <v>226</v>
      </c>
      <c r="I29" s="171">
        <v>9572900</v>
      </c>
      <c r="J29" s="171"/>
      <c r="K29" s="130" t="s">
        <v>307</v>
      </c>
      <c r="L29" s="179" t="s">
        <v>289</v>
      </c>
      <c r="M29" s="133" t="s">
        <v>308</v>
      </c>
      <c r="N29" s="133" t="s">
        <v>106</v>
      </c>
      <c r="O29" s="133" t="s">
        <v>107</v>
      </c>
      <c r="P29" s="172"/>
      <c r="Q29" s="134" t="s">
        <v>166</v>
      </c>
      <c r="R29" s="133" t="s">
        <v>176</v>
      </c>
      <c r="S29" s="172"/>
      <c r="T29" s="172"/>
      <c r="U29" s="172"/>
      <c r="V29" s="173" t="s">
        <v>306</v>
      </c>
      <c r="W29" s="173">
        <v>1140389</v>
      </c>
      <c r="X29" s="178">
        <f t="shared" si="0"/>
        <v>2264</v>
      </c>
      <c r="Y29" s="180">
        <v>2058</v>
      </c>
    </row>
    <row r="30" spans="1:25" s="116" customFormat="1" ht="53.5" customHeight="1">
      <c r="A30" s="170"/>
      <c r="B30" s="131" t="s">
        <v>295</v>
      </c>
      <c r="C30" s="131" t="s">
        <v>289</v>
      </c>
      <c r="D30" s="131" t="s">
        <v>289</v>
      </c>
      <c r="E30" s="131" t="s">
        <v>289</v>
      </c>
      <c r="F30" s="131" t="s">
        <v>301</v>
      </c>
      <c r="G30" s="171" t="s">
        <v>234</v>
      </c>
      <c r="H30" s="131" t="s">
        <v>226</v>
      </c>
      <c r="I30" s="171">
        <v>9572900</v>
      </c>
      <c r="J30" s="171"/>
      <c r="K30" s="130" t="s">
        <v>307</v>
      </c>
      <c r="L30" s="179" t="s">
        <v>289</v>
      </c>
      <c r="M30" s="133" t="s">
        <v>308</v>
      </c>
      <c r="N30" s="133" t="s">
        <v>106</v>
      </c>
      <c r="O30" s="133" t="s">
        <v>107</v>
      </c>
      <c r="P30" s="172"/>
      <c r="Q30" s="134" t="s">
        <v>166</v>
      </c>
      <c r="R30" s="133" t="s">
        <v>176</v>
      </c>
      <c r="S30" s="172"/>
      <c r="T30" s="172"/>
      <c r="U30" s="172"/>
      <c r="V30" s="173" t="s">
        <v>306</v>
      </c>
      <c r="W30" s="173">
        <v>1140389</v>
      </c>
      <c r="X30" s="178">
        <f t="shared" si="0"/>
        <v>1790</v>
      </c>
      <c r="Y30" s="180">
        <v>1627</v>
      </c>
    </row>
    <row r="31" spans="1:25" s="116" customFormat="1" ht="53.5" customHeight="1">
      <c r="A31" s="170"/>
      <c r="B31" s="131" t="s">
        <v>295</v>
      </c>
      <c r="C31" s="131" t="s">
        <v>289</v>
      </c>
      <c r="D31" s="131" t="s">
        <v>289</v>
      </c>
      <c r="E31" s="131" t="s">
        <v>289</v>
      </c>
      <c r="F31" s="131" t="s">
        <v>301</v>
      </c>
      <c r="G31" s="171" t="s">
        <v>236</v>
      </c>
      <c r="H31" s="131" t="s">
        <v>226</v>
      </c>
      <c r="I31" s="171">
        <v>9572900</v>
      </c>
      <c r="J31" s="171"/>
      <c r="K31" s="130" t="s">
        <v>307</v>
      </c>
      <c r="L31" s="179" t="s">
        <v>289</v>
      </c>
      <c r="M31" s="133" t="s">
        <v>308</v>
      </c>
      <c r="N31" s="133" t="s">
        <v>106</v>
      </c>
      <c r="O31" s="133" t="s">
        <v>107</v>
      </c>
      <c r="P31" s="172"/>
      <c r="Q31" s="134" t="s">
        <v>166</v>
      </c>
      <c r="R31" s="133" t="s">
        <v>176</v>
      </c>
      <c r="S31" s="172"/>
      <c r="T31" s="172"/>
      <c r="U31" s="172"/>
      <c r="V31" s="173" t="s">
        <v>306</v>
      </c>
      <c r="W31" s="173">
        <v>1140389</v>
      </c>
      <c r="X31" s="178">
        <f t="shared" si="0"/>
        <v>988</v>
      </c>
      <c r="Y31" s="180">
        <v>898</v>
      </c>
    </row>
    <row r="32" spans="1:25" s="116" customFormat="1" ht="53.5" customHeight="1">
      <c r="A32" s="170"/>
      <c r="B32" s="131" t="s">
        <v>295</v>
      </c>
      <c r="C32" s="131" t="s">
        <v>289</v>
      </c>
      <c r="D32" s="131" t="s">
        <v>289</v>
      </c>
      <c r="E32" s="131" t="s">
        <v>289</v>
      </c>
      <c r="F32" s="131" t="s">
        <v>301</v>
      </c>
      <c r="G32" s="171" t="s">
        <v>239</v>
      </c>
      <c r="H32" s="131" t="s">
        <v>226</v>
      </c>
      <c r="I32" s="171">
        <v>9572900</v>
      </c>
      <c r="J32" s="171"/>
      <c r="K32" s="130" t="s">
        <v>307</v>
      </c>
      <c r="L32" s="179" t="s">
        <v>289</v>
      </c>
      <c r="M32" s="133" t="s">
        <v>308</v>
      </c>
      <c r="N32" s="133" t="s">
        <v>106</v>
      </c>
      <c r="O32" s="133" t="s">
        <v>107</v>
      </c>
      <c r="P32" s="172"/>
      <c r="Q32" s="134" t="s">
        <v>166</v>
      </c>
      <c r="R32" s="133" t="s">
        <v>176</v>
      </c>
      <c r="S32" s="172"/>
      <c r="T32" s="172"/>
      <c r="U32" s="172"/>
      <c r="V32" s="173" t="s">
        <v>306</v>
      </c>
      <c r="W32" s="173">
        <v>1140389</v>
      </c>
      <c r="X32" s="178">
        <f t="shared" si="0"/>
        <v>206</v>
      </c>
      <c r="Y32" s="180">
        <v>187</v>
      </c>
    </row>
    <row r="33" spans="1:25" s="116" customFormat="1" ht="53.5" customHeight="1">
      <c r="A33" s="170"/>
      <c r="B33" s="131" t="s">
        <v>295</v>
      </c>
      <c r="C33" s="131" t="s">
        <v>289</v>
      </c>
      <c r="D33" s="131" t="s">
        <v>289</v>
      </c>
      <c r="E33" s="131" t="s">
        <v>289</v>
      </c>
      <c r="F33" s="131" t="s">
        <v>301</v>
      </c>
      <c r="G33" s="171" t="s">
        <v>305</v>
      </c>
      <c r="H33" s="131" t="s">
        <v>226</v>
      </c>
      <c r="I33" s="171">
        <v>9573000</v>
      </c>
      <c r="J33" s="171"/>
      <c r="K33" s="130" t="s">
        <v>293</v>
      </c>
      <c r="L33" s="179" t="s">
        <v>289</v>
      </c>
      <c r="M33" s="133" t="s">
        <v>308</v>
      </c>
      <c r="N33" s="133" t="s">
        <v>106</v>
      </c>
      <c r="O33" s="133" t="s">
        <v>107</v>
      </c>
      <c r="P33" s="172"/>
      <c r="Q33" s="134" t="s">
        <v>166</v>
      </c>
      <c r="R33" s="133" t="s">
        <v>176</v>
      </c>
      <c r="S33" s="172"/>
      <c r="T33" s="172"/>
      <c r="U33" s="172"/>
      <c r="V33" s="173" t="s">
        <v>306</v>
      </c>
      <c r="W33" s="173">
        <v>1140391</v>
      </c>
      <c r="X33" s="178">
        <f>ROUNDUP(Y33*1.15,0)</f>
        <v>102</v>
      </c>
      <c r="Y33" s="180">
        <v>88</v>
      </c>
    </row>
    <row r="34" spans="1:25" s="162" customFormat="1" ht="53.5" customHeight="1">
      <c r="A34" s="157"/>
      <c r="B34" s="131" t="s">
        <v>295</v>
      </c>
      <c r="C34" s="131" t="s">
        <v>289</v>
      </c>
      <c r="D34" s="131" t="s">
        <v>289</v>
      </c>
      <c r="E34" s="131" t="s">
        <v>289</v>
      </c>
      <c r="F34" s="131" t="s">
        <v>301</v>
      </c>
      <c r="G34" s="171" t="s">
        <v>231</v>
      </c>
      <c r="H34" s="131" t="s">
        <v>226</v>
      </c>
      <c r="I34" s="171">
        <v>9573000</v>
      </c>
      <c r="J34" s="158"/>
      <c r="K34" s="130" t="s">
        <v>293</v>
      </c>
      <c r="L34" s="179" t="s">
        <v>289</v>
      </c>
      <c r="M34" s="133" t="s">
        <v>308</v>
      </c>
      <c r="N34" s="133" t="s">
        <v>106</v>
      </c>
      <c r="O34" s="133" t="s">
        <v>107</v>
      </c>
      <c r="P34" s="172"/>
      <c r="Q34" s="134" t="s">
        <v>166</v>
      </c>
      <c r="R34" s="133" t="s">
        <v>176</v>
      </c>
      <c r="S34" s="160"/>
      <c r="T34" s="160"/>
      <c r="U34" s="160"/>
      <c r="V34" s="173" t="s">
        <v>306</v>
      </c>
      <c r="W34" s="173">
        <v>1140391</v>
      </c>
      <c r="X34" s="178">
        <f t="shared" si="0"/>
        <v>862</v>
      </c>
      <c r="Y34" s="180">
        <v>783</v>
      </c>
    </row>
    <row r="35" spans="1:25" s="162" customFormat="1" ht="53.5" customHeight="1">
      <c r="A35" s="157"/>
      <c r="B35" s="131" t="s">
        <v>295</v>
      </c>
      <c r="C35" s="131" t="s">
        <v>289</v>
      </c>
      <c r="D35" s="131" t="s">
        <v>289</v>
      </c>
      <c r="E35" s="131" t="s">
        <v>289</v>
      </c>
      <c r="F35" s="131" t="s">
        <v>301</v>
      </c>
      <c r="G35" s="171" t="s">
        <v>147</v>
      </c>
      <c r="H35" s="131" t="s">
        <v>226</v>
      </c>
      <c r="I35" s="171">
        <v>9573000</v>
      </c>
      <c r="J35" s="158"/>
      <c r="K35" s="130" t="s">
        <v>293</v>
      </c>
      <c r="L35" s="179" t="s">
        <v>289</v>
      </c>
      <c r="M35" s="133" t="s">
        <v>308</v>
      </c>
      <c r="N35" s="133" t="s">
        <v>106</v>
      </c>
      <c r="O35" s="133" t="s">
        <v>107</v>
      </c>
      <c r="P35" s="172"/>
      <c r="Q35" s="134" t="s">
        <v>166</v>
      </c>
      <c r="R35" s="133" t="s">
        <v>176</v>
      </c>
      <c r="S35" s="160"/>
      <c r="T35" s="160"/>
      <c r="U35" s="160"/>
      <c r="V35" s="173" t="s">
        <v>306</v>
      </c>
      <c r="W35" s="173">
        <v>1140391</v>
      </c>
      <c r="X35" s="178">
        <f t="shared" si="0"/>
        <v>1537</v>
      </c>
      <c r="Y35" s="180">
        <v>1397</v>
      </c>
    </row>
    <row r="36" spans="1:25" s="162" customFormat="1" ht="53.5" customHeight="1">
      <c r="A36" s="157"/>
      <c r="B36" s="131" t="s">
        <v>295</v>
      </c>
      <c r="C36" s="131" t="s">
        <v>289</v>
      </c>
      <c r="D36" s="131" t="s">
        <v>289</v>
      </c>
      <c r="E36" s="131" t="s">
        <v>289</v>
      </c>
      <c r="F36" s="131" t="s">
        <v>301</v>
      </c>
      <c r="G36" s="171" t="s">
        <v>234</v>
      </c>
      <c r="H36" s="131" t="s">
        <v>226</v>
      </c>
      <c r="I36" s="171">
        <v>9573000</v>
      </c>
      <c r="J36" s="158"/>
      <c r="K36" s="130" t="s">
        <v>293</v>
      </c>
      <c r="L36" s="179" t="s">
        <v>289</v>
      </c>
      <c r="M36" s="133" t="s">
        <v>308</v>
      </c>
      <c r="N36" s="133" t="s">
        <v>106</v>
      </c>
      <c r="O36" s="133" t="s">
        <v>107</v>
      </c>
      <c r="P36" s="172"/>
      <c r="Q36" s="134" t="s">
        <v>166</v>
      </c>
      <c r="R36" s="133" t="s">
        <v>176</v>
      </c>
      <c r="S36" s="160"/>
      <c r="T36" s="160"/>
      <c r="U36" s="160"/>
      <c r="V36" s="173" t="s">
        <v>306</v>
      </c>
      <c r="W36" s="173">
        <v>1140391</v>
      </c>
      <c r="X36" s="178">
        <f t="shared" si="0"/>
        <v>1301</v>
      </c>
      <c r="Y36" s="180">
        <v>1182</v>
      </c>
    </row>
    <row r="37" spans="1:25" s="162" customFormat="1" ht="53.5" customHeight="1">
      <c r="A37" s="157"/>
      <c r="B37" s="131" t="s">
        <v>295</v>
      </c>
      <c r="C37" s="131" t="s">
        <v>289</v>
      </c>
      <c r="D37" s="131" t="s">
        <v>289</v>
      </c>
      <c r="E37" s="131" t="s">
        <v>289</v>
      </c>
      <c r="F37" s="131" t="s">
        <v>301</v>
      </c>
      <c r="G37" s="171" t="s">
        <v>236</v>
      </c>
      <c r="H37" s="131" t="s">
        <v>226</v>
      </c>
      <c r="I37" s="171">
        <v>9573000</v>
      </c>
      <c r="J37" s="158"/>
      <c r="K37" s="130" t="s">
        <v>293</v>
      </c>
      <c r="L37" s="179" t="s">
        <v>289</v>
      </c>
      <c r="M37" s="133" t="s">
        <v>308</v>
      </c>
      <c r="N37" s="133" t="s">
        <v>106</v>
      </c>
      <c r="O37" s="133" t="s">
        <v>107</v>
      </c>
      <c r="P37" s="172"/>
      <c r="Q37" s="134" t="s">
        <v>166</v>
      </c>
      <c r="R37" s="133" t="s">
        <v>176</v>
      </c>
      <c r="S37" s="160"/>
      <c r="T37" s="160"/>
      <c r="U37" s="160"/>
      <c r="V37" s="173" t="s">
        <v>306</v>
      </c>
      <c r="W37" s="173">
        <v>1140391</v>
      </c>
      <c r="X37" s="178">
        <f t="shared" si="0"/>
        <v>702</v>
      </c>
      <c r="Y37" s="180">
        <v>638</v>
      </c>
    </row>
    <row r="38" spans="1:25" s="162" customFormat="1" ht="53.5" customHeight="1">
      <c r="A38" s="157"/>
      <c r="B38" s="131" t="s">
        <v>295</v>
      </c>
      <c r="C38" s="131" t="s">
        <v>289</v>
      </c>
      <c r="D38" s="131" t="s">
        <v>289</v>
      </c>
      <c r="E38" s="131" t="s">
        <v>289</v>
      </c>
      <c r="F38" s="131" t="s">
        <v>301</v>
      </c>
      <c r="G38" s="171" t="s">
        <v>239</v>
      </c>
      <c r="H38" s="131" t="s">
        <v>226</v>
      </c>
      <c r="I38" s="171">
        <v>9573000</v>
      </c>
      <c r="J38" s="158"/>
      <c r="K38" s="130" t="s">
        <v>293</v>
      </c>
      <c r="L38" s="179" t="s">
        <v>289</v>
      </c>
      <c r="M38" s="133" t="s">
        <v>308</v>
      </c>
      <c r="N38" s="133" t="s">
        <v>106</v>
      </c>
      <c r="O38" s="133" t="s">
        <v>107</v>
      </c>
      <c r="P38" s="172"/>
      <c r="Q38" s="134" t="s">
        <v>166</v>
      </c>
      <c r="R38" s="133" t="s">
        <v>176</v>
      </c>
      <c r="S38" s="160"/>
      <c r="T38" s="160"/>
      <c r="U38" s="160"/>
      <c r="V38" s="173" t="s">
        <v>306</v>
      </c>
      <c r="W38" s="173">
        <v>1140391</v>
      </c>
      <c r="X38" s="178">
        <f t="shared" si="0"/>
        <v>130</v>
      </c>
      <c r="Y38" s="180">
        <v>118</v>
      </c>
    </row>
    <row r="39" spans="1:25" s="162" customFormat="1" ht="53.5" customHeight="1">
      <c r="A39" s="157"/>
      <c r="B39" s="131" t="s">
        <v>295</v>
      </c>
      <c r="C39" s="131" t="s">
        <v>289</v>
      </c>
      <c r="D39" s="131" t="s">
        <v>289</v>
      </c>
      <c r="E39" s="131" t="s">
        <v>289</v>
      </c>
      <c r="F39" s="131" t="s">
        <v>301</v>
      </c>
      <c r="G39" s="171" t="s">
        <v>231</v>
      </c>
      <c r="H39" s="131" t="s">
        <v>242</v>
      </c>
      <c r="I39" s="171">
        <v>9573100</v>
      </c>
      <c r="J39" s="158"/>
      <c r="K39" s="130" t="s">
        <v>293</v>
      </c>
      <c r="L39" s="179" t="s">
        <v>289</v>
      </c>
      <c r="M39" s="133" t="s">
        <v>308</v>
      </c>
      <c r="N39" s="133" t="s">
        <v>106</v>
      </c>
      <c r="O39" s="133" t="s">
        <v>107</v>
      </c>
      <c r="P39" s="172"/>
      <c r="Q39" s="134" t="s">
        <v>166</v>
      </c>
      <c r="R39" s="133" t="s">
        <v>176</v>
      </c>
      <c r="S39" s="160"/>
      <c r="T39" s="160"/>
      <c r="U39" s="160"/>
      <c r="V39" s="173" t="s">
        <v>306</v>
      </c>
      <c r="W39" s="173">
        <v>116765</v>
      </c>
      <c r="X39" s="178">
        <f t="shared" si="0"/>
        <v>854</v>
      </c>
      <c r="Y39" s="180">
        <v>776</v>
      </c>
    </row>
    <row r="40" spans="1:25" s="162" customFormat="1" ht="53.5" customHeight="1">
      <c r="A40" s="157"/>
      <c r="B40" s="131" t="s">
        <v>295</v>
      </c>
      <c r="C40" s="131" t="s">
        <v>289</v>
      </c>
      <c r="D40" s="131" t="s">
        <v>289</v>
      </c>
      <c r="E40" s="131" t="s">
        <v>289</v>
      </c>
      <c r="F40" s="131" t="s">
        <v>301</v>
      </c>
      <c r="G40" s="171" t="s">
        <v>147</v>
      </c>
      <c r="H40" s="131" t="s">
        <v>242</v>
      </c>
      <c r="I40" s="171">
        <v>9573100</v>
      </c>
      <c r="J40" s="158"/>
      <c r="K40" s="130" t="s">
        <v>293</v>
      </c>
      <c r="L40" s="179" t="s">
        <v>289</v>
      </c>
      <c r="M40" s="133" t="s">
        <v>308</v>
      </c>
      <c r="N40" s="133" t="s">
        <v>106</v>
      </c>
      <c r="O40" s="133" t="s">
        <v>107</v>
      </c>
      <c r="P40" s="172"/>
      <c r="Q40" s="134" t="s">
        <v>166</v>
      </c>
      <c r="R40" s="133" t="s">
        <v>176</v>
      </c>
      <c r="S40" s="160"/>
      <c r="T40" s="160"/>
      <c r="U40" s="160"/>
      <c r="V40" s="173" t="s">
        <v>306</v>
      </c>
      <c r="W40" s="173">
        <v>116765</v>
      </c>
      <c r="X40" s="178">
        <f t="shared" si="0"/>
        <v>1165</v>
      </c>
      <c r="Y40" s="180">
        <v>1059</v>
      </c>
    </row>
    <row r="41" spans="1:25" s="162" customFormat="1" ht="53.5" customHeight="1">
      <c r="A41" s="157"/>
      <c r="B41" s="131" t="s">
        <v>295</v>
      </c>
      <c r="C41" s="131" t="s">
        <v>289</v>
      </c>
      <c r="D41" s="131" t="s">
        <v>289</v>
      </c>
      <c r="E41" s="131" t="s">
        <v>289</v>
      </c>
      <c r="F41" s="131" t="s">
        <v>301</v>
      </c>
      <c r="G41" s="171" t="s">
        <v>234</v>
      </c>
      <c r="H41" s="131" t="s">
        <v>242</v>
      </c>
      <c r="I41" s="171">
        <v>9573100</v>
      </c>
      <c r="J41" s="158"/>
      <c r="K41" s="130" t="s">
        <v>293</v>
      </c>
      <c r="L41" s="179" t="s">
        <v>289</v>
      </c>
      <c r="M41" s="133" t="s">
        <v>308</v>
      </c>
      <c r="N41" s="133" t="s">
        <v>106</v>
      </c>
      <c r="O41" s="133" t="s">
        <v>107</v>
      </c>
      <c r="P41" s="172"/>
      <c r="Q41" s="134" t="s">
        <v>166</v>
      </c>
      <c r="R41" s="133" t="s">
        <v>176</v>
      </c>
      <c r="S41" s="160"/>
      <c r="T41" s="160"/>
      <c r="U41" s="160"/>
      <c r="V41" s="173" t="s">
        <v>306</v>
      </c>
      <c r="W41" s="173">
        <v>116765</v>
      </c>
      <c r="X41" s="178">
        <f t="shared" si="0"/>
        <v>755</v>
      </c>
      <c r="Y41" s="180">
        <v>686</v>
      </c>
    </row>
    <row r="42" spans="1:25" s="162" customFormat="1" ht="53.5" customHeight="1">
      <c r="A42" s="157"/>
      <c r="B42" s="131" t="s">
        <v>295</v>
      </c>
      <c r="C42" s="131" t="s">
        <v>289</v>
      </c>
      <c r="D42" s="131" t="s">
        <v>289</v>
      </c>
      <c r="E42" s="131" t="s">
        <v>289</v>
      </c>
      <c r="F42" s="131" t="s">
        <v>301</v>
      </c>
      <c r="G42" s="171" t="s">
        <v>236</v>
      </c>
      <c r="H42" s="131" t="s">
        <v>242</v>
      </c>
      <c r="I42" s="171">
        <v>9573100</v>
      </c>
      <c r="J42" s="158"/>
      <c r="K42" s="130" t="s">
        <v>293</v>
      </c>
      <c r="L42" s="179" t="s">
        <v>289</v>
      </c>
      <c r="M42" s="133" t="s">
        <v>308</v>
      </c>
      <c r="N42" s="133" t="s">
        <v>106</v>
      </c>
      <c r="O42" s="133" t="s">
        <v>107</v>
      </c>
      <c r="P42" s="172"/>
      <c r="Q42" s="134" t="s">
        <v>166</v>
      </c>
      <c r="R42" s="133" t="s">
        <v>176</v>
      </c>
      <c r="S42" s="160"/>
      <c r="T42" s="160"/>
      <c r="U42" s="160"/>
      <c r="V42" s="173" t="s">
        <v>306</v>
      </c>
      <c r="W42" s="173">
        <v>116765</v>
      </c>
      <c r="X42" s="178">
        <f t="shared" si="0"/>
        <v>347</v>
      </c>
      <c r="Y42" s="180">
        <v>315</v>
      </c>
    </row>
    <row r="43" spans="1:25" s="162" customFormat="1" ht="53.5" customHeight="1">
      <c r="A43" s="157"/>
      <c r="B43" s="131" t="s">
        <v>295</v>
      </c>
      <c r="C43" s="131" t="s">
        <v>289</v>
      </c>
      <c r="D43" s="131" t="s">
        <v>289</v>
      </c>
      <c r="E43" s="131" t="s">
        <v>289</v>
      </c>
      <c r="F43" s="131" t="s">
        <v>301</v>
      </c>
      <c r="G43" s="171" t="s">
        <v>239</v>
      </c>
      <c r="H43" s="131" t="s">
        <v>242</v>
      </c>
      <c r="I43" s="171">
        <v>9573100</v>
      </c>
      <c r="J43" s="158"/>
      <c r="K43" s="130" t="s">
        <v>293</v>
      </c>
      <c r="L43" s="179" t="s">
        <v>289</v>
      </c>
      <c r="M43" s="133" t="s">
        <v>308</v>
      </c>
      <c r="N43" s="133" t="s">
        <v>106</v>
      </c>
      <c r="O43" s="133" t="s">
        <v>107</v>
      </c>
      <c r="P43" s="172"/>
      <c r="Q43" s="134" t="s">
        <v>166</v>
      </c>
      <c r="R43" s="133" t="s">
        <v>176</v>
      </c>
      <c r="S43" s="160"/>
      <c r="T43" s="160"/>
      <c r="U43" s="160"/>
      <c r="V43" s="173" t="s">
        <v>306</v>
      </c>
      <c r="W43" s="173">
        <v>116765</v>
      </c>
      <c r="X43" s="178">
        <f>ROUNDUP(Y43*1.2,0)</f>
        <v>60</v>
      </c>
      <c r="Y43" s="180">
        <v>50</v>
      </c>
    </row>
    <row r="44" spans="1:25" s="162" customFormat="1" ht="53.5" customHeight="1">
      <c r="A44" s="157"/>
      <c r="B44" s="131" t="s">
        <v>295</v>
      </c>
      <c r="C44" s="131" t="s">
        <v>289</v>
      </c>
      <c r="D44" s="131" t="s">
        <v>289</v>
      </c>
      <c r="E44" s="131" t="s">
        <v>289</v>
      </c>
      <c r="F44" s="131" t="s">
        <v>301</v>
      </c>
      <c r="G44" s="171" t="s">
        <v>305</v>
      </c>
      <c r="H44" s="131" t="s">
        <v>226</v>
      </c>
      <c r="I44" s="171">
        <v>9573200</v>
      </c>
      <c r="J44" s="158"/>
      <c r="K44" s="130" t="s">
        <v>309</v>
      </c>
      <c r="L44" s="179" t="s">
        <v>289</v>
      </c>
      <c r="M44" s="133" t="s">
        <v>308</v>
      </c>
      <c r="N44" s="133" t="s">
        <v>106</v>
      </c>
      <c r="O44" s="133" t="s">
        <v>107</v>
      </c>
      <c r="P44" s="172"/>
      <c r="Q44" s="134" t="s">
        <v>166</v>
      </c>
      <c r="R44" s="133" t="s">
        <v>176</v>
      </c>
      <c r="S44" s="160"/>
      <c r="T44" s="160"/>
      <c r="U44" s="160"/>
      <c r="V44" s="173" t="s">
        <v>306</v>
      </c>
      <c r="W44" s="173">
        <v>118616</v>
      </c>
      <c r="X44" s="178">
        <f>ROUNDUP(Y44*1.18,0)</f>
        <v>70</v>
      </c>
      <c r="Y44" s="180">
        <v>59</v>
      </c>
    </row>
    <row r="45" spans="1:25" s="162" customFormat="1" ht="53.5" customHeight="1">
      <c r="A45" s="157"/>
      <c r="B45" s="131" t="s">
        <v>295</v>
      </c>
      <c r="C45" s="131" t="s">
        <v>289</v>
      </c>
      <c r="D45" s="131" t="s">
        <v>289</v>
      </c>
      <c r="E45" s="131" t="s">
        <v>289</v>
      </c>
      <c r="F45" s="131" t="s">
        <v>301</v>
      </c>
      <c r="G45" s="171" t="s">
        <v>231</v>
      </c>
      <c r="H45" s="131" t="s">
        <v>226</v>
      </c>
      <c r="I45" s="171">
        <v>9573200</v>
      </c>
      <c r="J45" s="158"/>
      <c r="K45" s="130" t="s">
        <v>309</v>
      </c>
      <c r="L45" s="179" t="s">
        <v>289</v>
      </c>
      <c r="M45" s="133" t="s">
        <v>308</v>
      </c>
      <c r="N45" s="133" t="s">
        <v>106</v>
      </c>
      <c r="O45" s="133" t="s">
        <v>107</v>
      </c>
      <c r="P45" s="172"/>
      <c r="Q45" s="134" t="s">
        <v>166</v>
      </c>
      <c r="R45" s="133" t="s">
        <v>176</v>
      </c>
      <c r="S45" s="160"/>
      <c r="T45" s="160"/>
      <c r="U45" s="160"/>
      <c r="V45" s="173" t="s">
        <v>306</v>
      </c>
      <c r="W45" s="173">
        <v>118616</v>
      </c>
      <c r="X45" s="178">
        <f t="shared" si="0"/>
        <v>566</v>
      </c>
      <c r="Y45" s="180">
        <v>514</v>
      </c>
    </row>
    <row r="46" spans="1:25" s="162" customFormat="1" ht="53.5" customHeight="1">
      <c r="A46" s="157"/>
      <c r="B46" s="131" t="s">
        <v>295</v>
      </c>
      <c r="C46" s="131" t="s">
        <v>289</v>
      </c>
      <c r="D46" s="131" t="s">
        <v>289</v>
      </c>
      <c r="E46" s="131" t="s">
        <v>289</v>
      </c>
      <c r="F46" s="131" t="s">
        <v>301</v>
      </c>
      <c r="G46" s="171" t="s">
        <v>147</v>
      </c>
      <c r="H46" s="131" t="s">
        <v>226</v>
      </c>
      <c r="I46" s="171">
        <v>9573200</v>
      </c>
      <c r="J46" s="158"/>
      <c r="K46" s="130" t="s">
        <v>309</v>
      </c>
      <c r="L46" s="179" t="s">
        <v>289</v>
      </c>
      <c r="M46" s="133" t="s">
        <v>308</v>
      </c>
      <c r="N46" s="133" t="s">
        <v>106</v>
      </c>
      <c r="O46" s="133" t="s">
        <v>107</v>
      </c>
      <c r="P46" s="172"/>
      <c r="Q46" s="134" t="s">
        <v>166</v>
      </c>
      <c r="R46" s="133" t="s">
        <v>176</v>
      </c>
      <c r="S46" s="160"/>
      <c r="T46" s="160"/>
      <c r="U46" s="160"/>
      <c r="V46" s="173" t="s">
        <v>306</v>
      </c>
      <c r="W46" s="173">
        <v>118616</v>
      </c>
      <c r="X46" s="178">
        <f t="shared" si="0"/>
        <v>908</v>
      </c>
      <c r="Y46" s="180">
        <v>825</v>
      </c>
    </row>
    <row r="47" spans="1:25" s="162" customFormat="1" ht="53.5" customHeight="1">
      <c r="A47" s="157"/>
      <c r="B47" s="131" t="s">
        <v>295</v>
      </c>
      <c r="C47" s="131" t="s">
        <v>289</v>
      </c>
      <c r="D47" s="131" t="s">
        <v>289</v>
      </c>
      <c r="E47" s="131" t="s">
        <v>289</v>
      </c>
      <c r="F47" s="131" t="s">
        <v>301</v>
      </c>
      <c r="G47" s="171" t="s">
        <v>234</v>
      </c>
      <c r="H47" s="131" t="s">
        <v>226</v>
      </c>
      <c r="I47" s="171">
        <v>9573200</v>
      </c>
      <c r="J47" s="158"/>
      <c r="K47" s="130" t="s">
        <v>309</v>
      </c>
      <c r="L47" s="179" t="s">
        <v>289</v>
      </c>
      <c r="M47" s="133" t="s">
        <v>308</v>
      </c>
      <c r="N47" s="133" t="s">
        <v>106</v>
      </c>
      <c r="O47" s="133" t="s">
        <v>107</v>
      </c>
      <c r="P47" s="172"/>
      <c r="Q47" s="134" t="s">
        <v>166</v>
      </c>
      <c r="R47" s="133" t="s">
        <v>176</v>
      </c>
      <c r="S47" s="160"/>
      <c r="T47" s="160"/>
      <c r="U47" s="160"/>
      <c r="V47" s="173" t="s">
        <v>306</v>
      </c>
      <c r="W47" s="173">
        <v>118616</v>
      </c>
      <c r="X47" s="178">
        <f t="shared" si="0"/>
        <v>785</v>
      </c>
      <c r="Y47" s="180">
        <v>713</v>
      </c>
    </row>
    <row r="48" spans="1:25" s="162" customFormat="1" ht="53.5" customHeight="1">
      <c r="A48" s="157"/>
      <c r="B48" s="131" t="s">
        <v>295</v>
      </c>
      <c r="C48" s="131" t="s">
        <v>289</v>
      </c>
      <c r="D48" s="131" t="s">
        <v>289</v>
      </c>
      <c r="E48" s="131" t="s">
        <v>289</v>
      </c>
      <c r="F48" s="131" t="s">
        <v>301</v>
      </c>
      <c r="G48" s="171" t="s">
        <v>236</v>
      </c>
      <c r="H48" s="131" t="s">
        <v>226</v>
      </c>
      <c r="I48" s="171">
        <v>9573200</v>
      </c>
      <c r="J48" s="158"/>
      <c r="K48" s="130" t="s">
        <v>309</v>
      </c>
      <c r="L48" s="179" t="s">
        <v>289</v>
      </c>
      <c r="M48" s="133" t="s">
        <v>308</v>
      </c>
      <c r="N48" s="133" t="s">
        <v>106</v>
      </c>
      <c r="O48" s="133" t="s">
        <v>107</v>
      </c>
      <c r="P48" s="172"/>
      <c r="Q48" s="134" t="s">
        <v>166</v>
      </c>
      <c r="R48" s="133" t="s">
        <v>176</v>
      </c>
      <c r="S48" s="160"/>
      <c r="T48" s="160"/>
      <c r="U48" s="160"/>
      <c r="V48" s="173" t="s">
        <v>306</v>
      </c>
      <c r="W48" s="173">
        <v>118616</v>
      </c>
      <c r="X48" s="178">
        <f t="shared" si="0"/>
        <v>382</v>
      </c>
      <c r="Y48" s="180">
        <v>347</v>
      </c>
    </row>
    <row r="49" spans="1:25" s="162" customFormat="1" ht="53.5" customHeight="1">
      <c r="A49" s="157"/>
      <c r="B49" s="131" t="s">
        <v>295</v>
      </c>
      <c r="C49" s="131" t="s">
        <v>289</v>
      </c>
      <c r="D49" s="131" t="s">
        <v>289</v>
      </c>
      <c r="E49" s="131" t="s">
        <v>289</v>
      </c>
      <c r="F49" s="131" t="s">
        <v>301</v>
      </c>
      <c r="G49" s="171" t="s">
        <v>239</v>
      </c>
      <c r="H49" s="131" t="s">
        <v>226</v>
      </c>
      <c r="I49" s="171">
        <v>9573200</v>
      </c>
      <c r="J49" s="158"/>
      <c r="K49" s="130" t="s">
        <v>309</v>
      </c>
      <c r="L49" s="179" t="s">
        <v>289</v>
      </c>
      <c r="M49" s="133" t="s">
        <v>308</v>
      </c>
      <c r="N49" s="133" t="s">
        <v>106</v>
      </c>
      <c r="O49" s="133" t="s">
        <v>107</v>
      </c>
      <c r="P49" s="172"/>
      <c r="Q49" s="134" t="s">
        <v>166</v>
      </c>
      <c r="R49" s="133" t="s">
        <v>176</v>
      </c>
      <c r="S49" s="160"/>
      <c r="T49" s="160"/>
      <c r="U49" s="160"/>
      <c r="V49" s="173" t="s">
        <v>306</v>
      </c>
      <c r="W49" s="173">
        <v>118616</v>
      </c>
      <c r="X49" s="178">
        <f>ROUNDUP(Y49*1.18,0)</f>
        <v>54</v>
      </c>
      <c r="Y49" s="180">
        <v>45</v>
      </c>
    </row>
    <row r="50" spans="1:25" s="162" customFormat="1" ht="53.5" customHeight="1">
      <c r="A50" s="157"/>
      <c r="B50" s="131" t="s">
        <v>295</v>
      </c>
      <c r="C50" s="131" t="s">
        <v>289</v>
      </c>
      <c r="D50" s="131" t="s">
        <v>289</v>
      </c>
      <c r="E50" s="131" t="s">
        <v>289</v>
      </c>
      <c r="F50" s="131" t="s">
        <v>301</v>
      </c>
      <c r="G50" s="171" t="s">
        <v>305</v>
      </c>
      <c r="H50" s="131" t="s">
        <v>226</v>
      </c>
      <c r="I50" s="171">
        <v>9573300</v>
      </c>
      <c r="J50" s="158"/>
      <c r="K50" s="130" t="s">
        <v>310</v>
      </c>
      <c r="L50" s="179" t="s">
        <v>289</v>
      </c>
      <c r="M50" s="133" t="s">
        <v>308</v>
      </c>
      <c r="N50" s="133" t="s">
        <v>106</v>
      </c>
      <c r="O50" s="133" t="s">
        <v>107</v>
      </c>
      <c r="P50" s="172"/>
      <c r="Q50" s="134" t="s">
        <v>166</v>
      </c>
      <c r="R50" s="133" t="s">
        <v>176</v>
      </c>
      <c r="S50" s="160"/>
      <c r="T50" s="160"/>
      <c r="U50" s="160"/>
      <c r="V50" s="173" t="s">
        <v>306</v>
      </c>
      <c r="W50" s="173">
        <v>118617</v>
      </c>
      <c r="X50" s="178">
        <f>ROUNDUP(Y50*1.15,0)</f>
        <v>118</v>
      </c>
      <c r="Y50" s="180">
        <v>102</v>
      </c>
    </row>
    <row r="51" spans="1:25" s="162" customFormat="1" ht="53.5" customHeight="1">
      <c r="A51" s="157"/>
      <c r="B51" s="131" t="s">
        <v>295</v>
      </c>
      <c r="C51" s="131" t="s">
        <v>289</v>
      </c>
      <c r="D51" s="131" t="s">
        <v>289</v>
      </c>
      <c r="E51" s="131" t="s">
        <v>289</v>
      </c>
      <c r="F51" s="131" t="s">
        <v>301</v>
      </c>
      <c r="G51" s="171" t="s">
        <v>231</v>
      </c>
      <c r="H51" s="131" t="s">
        <v>226</v>
      </c>
      <c r="I51" s="171">
        <v>9573300</v>
      </c>
      <c r="J51" s="158"/>
      <c r="K51" s="130" t="s">
        <v>310</v>
      </c>
      <c r="L51" s="179" t="s">
        <v>289</v>
      </c>
      <c r="M51" s="133" t="s">
        <v>308</v>
      </c>
      <c r="N51" s="133" t="s">
        <v>106</v>
      </c>
      <c r="O51" s="133" t="s">
        <v>107</v>
      </c>
      <c r="P51" s="172"/>
      <c r="Q51" s="134" t="s">
        <v>166</v>
      </c>
      <c r="R51" s="133" t="s">
        <v>176</v>
      </c>
      <c r="S51" s="160"/>
      <c r="T51" s="160"/>
      <c r="U51" s="160"/>
      <c r="V51" s="173" t="s">
        <v>306</v>
      </c>
      <c r="W51" s="173">
        <v>118617</v>
      </c>
      <c r="X51" s="178">
        <f t="shared" si="0"/>
        <v>1224</v>
      </c>
      <c r="Y51" s="180">
        <v>1112</v>
      </c>
    </row>
    <row r="52" spans="1:25" s="162" customFormat="1" ht="53.5" customHeight="1">
      <c r="A52" s="157"/>
      <c r="B52" s="131" t="s">
        <v>295</v>
      </c>
      <c r="C52" s="131" t="s">
        <v>289</v>
      </c>
      <c r="D52" s="131" t="s">
        <v>289</v>
      </c>
      <c r="E52" s="131" t="s">
        <v>289</v>
      </c>
      <c r="F52" s="131" t="s">
        <v>301</v>
      </c>
      <c r="G52" s="171" t="s">
        <v>147</v>
      </c>
      <c r="H52" s="131" t="s">
        <v>226</v>
      </c>
      <c r="I52" s="171">
        <v>9573300</v>
      </c>
      <c r="J52" s="158"/>
      <c r="K52" s="130" t="s">
        <v>310</v>
      </c>
      <c r="L52" s="179" t="s">
        <v>289</v>
      </c>
      <c r="M52" s="133" t="s">
        <v>308</v>
      </c>
      <c r="N52" s="133" t="s">
        <v>106</v>
      </c>
      <c r="O52" s="133" t="s">
        <v>107</v>
      </c>
      <c r="P52" s="172"/>
      <c r="Q52" s="134" t="s">
        <v>166</v>
      </c>
      <c r="R52" s="133" t="s">
        <v>176</v>
      </c>
      <c r="S52" s="160"/>
      <c r="T52" s="160"/>
      <c r="U52" s="160"/>
      <c r="V52" s="173" t="s">
        <v>306</v>
      </c>
      <c r="W52" s="173">
        <v>118617</v>
      </c>
      <c r="X52" s="178">
        <f t="shared" si="0"/>
        <v>1958</v>
      </c>
      <c r="Y52" s="180">
        <v>1780</v>
      </c>
    </row>
    <row r="53" spans="1:25" s="162" customFormat="1" ht="53.5" customHeight="1">
      <c r="A53" s="157"/>
      <c r="B53" s="131" t="s">
        <v>295</v>
      </c>
      <c r="C53" s="131" t="s">
        <v>289</v>
      </c>
      <c r="D53" s="131" t="s">
        <v>289</v>
      </c>
      <c r="E53" s="131" t="s">
        <v>289</v>
      </c>
      <c r="F53" s="131" t="s">
        <v>301</v>
      </c>
      <c r="G53" s="171" t="s">
        <v>234</v>
      </c>
      <c r="H53" s="131" t="s">
        <v>226</v>
      </c>
      <c r="I53" s="171">
        <v>9573300</v>
      </c>
      <c r="J53" s="158"/>
      <c r="K53" s="130" t="s">
        <v>310</v>
      </c>
      <c r="L53" s="179" t="s">
        <v>289</v>
      </c>
      <c r="M53" s="133" t="s">
        <v>308</v>
      </c>
      <c r="N53" s="133" t="s">
        <v>106</v>
      </c>
      <c r="O53" s="133" t="s">
        <v>107</v>
      </c>
      <c r="P53" s="172"/>
      <c r="Q53" s="134" t="s">
        <v>166</v>
      </c>
      <c r="R53" s="133" t="s">
        <v>176</v>
      </c>
      <c r="S53" s="160"/>
      <c r="T53" s="160"/>
      <c r="U53" s="160"/>
      <c r="V53" s="173" t="s">
        <v>306</v>
      </c>
      <c r="W53" s="173">
        <v>118617</v>
      </c>
      <c r="X53" s="178">
        <f t="shared" si="0"/>
        <v>1679</v>
      </c>
      <c r="Y53" s="180">
        <v>1526</v>
      </c>
    </row>
    <row r="54" spans="1:25" s="162" customFormat="1" ht="53.5" customHeight="1">
      <c r="A54" s="157"/>
      <c r="B54" s="131" t="s">
        <v>295</v>
      </c>
      <c r="C54" s="131" t="s">
        <v>289</v>
      </c>
      <c r="D54" s="131" t="s">
        <v>289</v>
      </c>
      <c r="E54" s="131" t="s">
        <v>289</v>
      </c>
      <c r="F54" s="131" t="s">
        <v>301</v>
      </c>
      <c r="G54" s="171" t="s">
        <v>236</v>
      </c>
      <c r="H54" s="131" t="s">
        <v>226</v>
      </c>
      <c r="I54" s="171">
        <v>9573300</v>
      </c>
      <c r="J54" s="158"/>
      <c r="K54" s="130" t="s">
        <v>310</v>
      </c>
      <c r="L54" s="179" t="s">
        <v>289</v>
      </c>
      <c r="M54" s="133" t="s">
        <v>308</v>
      </c>
      <c r="N54" s="133" t="s">
        <v>106</v>
      </c>
      <c r="O54" s="133" t="s">
        <v>107</v>
      </c>
      <c r="P54" s="172"/>
      <c r="Q54" s="134" t="s">
        <v>166</v>
      </c>
      <c r="R54" s="133" t="s">
        <v>176</v>
      </c>
      <c r="S54" s="160"/>
      <c r="T54" s="160"/>
      <c r="U54" s="160"/>
      <c r="V54" s="173" t="s">
        <v>306</v>
      </c>
      <c r="W54" s="173">
        <v>118617</v>
      </c>
      <c r="X54" s="178">
        <f t="shared" si="0"/>
        <v>775</v>
      </c>
      <c r="Y54" s="180">
        <v>704</v>
      </c>
    </row>
    <row r="55" spans="1:25" s="162" customFormat="1" ht="53.5" customHeight="1">
      <c r="A55" s="157"/>
      <c r="B55" s="131" t="s">
        <v>295</v>
      </c>
      <c r="C55" s="131" t="s">
        <v>289</v>
      </c>
      <c r="D55" s="131" t="s">
        <v>289</v>
      </c>
      <c r="E55" s="131" t="s">
        <v>289</v>
      </c>
      <c r="F55" s="131" t="s">
        <v>301</v>
      </c>
      <c r="G55" s="171" t="s">
        <v>239</v>
      </c>
      <c r="H55" s="131" t="s">
        <v>226</v>
      </c>
      <c r="I55" s="171">
        <v>9573300</v>
      </c>
      <c r="J55" s="158"/>
      <c r="K55" s="130" t="s">
        <v>310</v>
      </c>
      <c r="L55" s="179" t="s">
        <v>289</v>
      </c>
      <c r="M55" s="133" t="s">
        <v>308</v>
      </c>
      <c r="N55" s="133" t="s">
        <v>106</v>
      </c>
      <c r="O55" s="133" t="s">
        <v>107</v>
      </c>
      <c r="P55" s="172"/>
      <c r="Q55" s="134" t="s">
        <v>166</v>
      </c>
      <c r="R55" s="133" t="s">
        <v>176</v>
      </c>
      <c r="S55" s="160"/>
      <c r="T55" s="160"/>
      <c r="U55" s="160"/>
      <c r="V55" s="173" t="s">
        <v>306</v>
      </c>
      <c r="W55" s="173">
        <v>118617</v>
      </c>
      <c r="X55" s="178">
        <f>ROUNDUP(Y55*1.15,0)</f>
        <v>112</v>
      </c>
      <c r="Y55" s="180">
        <v>97</v>
      </c>
    </row>
    <row r="56" spans="1:25" s="162" customFormat="1" ht="53.5" customHeight="1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9"/>
      <c r="L56" s="159"/>
      <c r="M56" s="160"/>
      <c r="N56" s="160"/>
      <c r="O56" s="160"/>
      <c r="P56" s="160"/>
      <c r="Q56" s="160"/>
      <c r="R56" s="160"/>
      <c r="S56" s="160"/>
      <c r="T56" s="160"/>
      <c r="U56" s="160"/>
      <c r="V56" s="159"/>
      <c r="W56" s="159"/>
      <c r="X56" s="161"/>
      <c r="Y56" s="180">
        <f>SUM(Y27:Y55)</f>
        <v>20960</v>
      </c>
    </row>
    <row r="57" spans="1:25" ht="45.75" customHeight="1">
      <c r="A57" s="96"/>
      <c r="B57" s="207" t="s">
        <v>268</v>
      </c>
      <c r="C57" s="208"/>
      <c r="D57" s="208"/>
      <c r="E57" s="208"/>
      <c r="F57" s="96"/>
      <c r="G57" s="96"/>
      <c r="H57" s="96"/>
      <c r="I57" s="207"/>
      <c r="J57" s="208"/>
      <c r="K57" s="208"/>
      <c r="L57" s="208"/>
      <c r="M57" s="103"/>
      <c r="N57" s="103"/>
      <c r="O57" s="103"/>
      <c r="P57" s="103"/>
      <c r="Q57" s="103"/>
      <c r="R57" s="103"/>
      <c r="S57" s="103"/>
      <c r="T57" s="96"/>
      <c r="X57" s="181">
        <f>SUM(X27:X56)</f>
        <v>23096</v>
      </c>
    </row>
    <row r="58" spans="1:25" ht="30.75" customHeight="1">
      <c r="A58" s="96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96"/>
    </row>
    <row r="59" spans="1:25" ht="15.5">
      <c r="A59" s="117"/>
      <c r="B59" s="118"/>
      <c r="C59" s="118"/>
      <c r="D59" s="118"/>
      <c r="E59" s="118"/>
      <c r="F59" s="118"/>
      <c r="G59" s="118"/>
      <c r="H59" s="118"/>
      <c r="I59" s="118"/>
      <c r="J59" s="117"/>
      <c r="K59" s="96" t="s">
        <v>111</v>
      </c>
      <c r="L59" s="96"/>
      <c r="M59" s="96"/>
      <c r="N59" s="96"/>
      <c r="O59" s="96"/>
      <c r="P59" s="96"/>
      <c r="Q59" s="96"/>
      <c r="R59" s="96"/>
      <c r="S59" s="96"/>
      <c r="T59" s="119"/>
    </row>
    <row r="60" spans="1:25">
      <c r="A60" s="209" t="s">
        <v>112</v>
      </c>
      <c r="B60" s="209"/>
      <c r="C60" s="209"/>
      <c r="D60" s="209"/>
      <c r="E60" s="209"/>
      <c r="F60" s="209"/>
      <c r="G60" s="209"/>
      <c r="H60" s="209"/>
      <c r="I60" s="209"/>
      <c r="J60" s="103"/>
      <c r="K60" s="202"/>
      <c r="L60" s="202"/>
      <c r="M60" s="202"/>
      <c r="N60" s="202"/>
      <c r="O60" s="202"/>
      <c r="P60" s="202"/>
      <c r="Q60" s="202"/>
      <c r="R60" s="202"/>
      <c r="T60" s="96"/>
    </row>
    <row r="61" spans="1:25">
      <c r="A61" s="96"/>
      <c r="B61" s="103"/>
      <c r="C61" s="103"/>
      <c r="D61" s="103"/>
      <c r="E61" s="103"/>
      <c r="F61" s="103"/>
      <c r="G61" s="103"/>
      <c r="H61" s="103"/>
      <c r="I61" s="103"/>
      <c r="J61" s="103"/>
      <c r="K61" s="202"/>
      <c r="L61" s="202"/>
      <c r="M61" s="202"/>
      <c r="N61" s="202"/>
      <c r="O61" s="202"/>
      <c r="P61" s="202"/>
      <c r="Q61" s="202"/>
      <c r="R61" s="202"/>
      <c r="T61" s="96"/>
    </row>
    <row r="62" spans="1:25">
      <c r="A62" s="201" t="s">
        <v>113</v>
      </c>
      <c r="B62" s="201"/>
      <c r="C62" s="201"/>
      <c r="D62" s="201"/>
      <c r="E62" s="201"/>
      <c r="F62" s="201"/>
      <c r="G62" s="201"/>
      <c r="H62" s="201"/>
      <c r="I62" s="201"/>
      <c r="J62" s="103"/>
      <c r="K62" s="202"/>
      <c r="L62" s="202"/>
      <c r="M62" s="202"/>
      <c r="N62" s="202"/>
      <c r="O62" s="202"/>
      <c r="P62" s="202"/>
      <c r="Q62" s="202"/>
      <c r="R62" s="202"/>
      <c r="T62" s="96"/>
    </row>
    <row r="63" spans="1:25">
      <c r="A63" s="201" t="s">
        <v>114</v>
      </c>
      <c r="B63" s="201"/>
      <c r="C63" s="201"/>
      <c r="D63" s="201"/>
      <c r="E63" s="201"/>
      <c r="F63" s="201"/>
      <c r="G63" s="201"/>
      <c r="H63" s="201"/>
      <c r="I63" s="201"/>
      <c r="J63" s="96"/>
      <c r="K63" s="202"/>
      <c r="L63" s="202"/>
      <c r="M63" s="202"/>
      <c r="N63" s="202"/>
      <c r="O63" s="202"/>
      <c r="P63" s="202"/>
      <c r="Q63" s="202"/>
      <c r="R63" s="202"/>
      <c r="T63" s="96"/>
    </row>
    <row r="64" spans="1:25">
      <c r="J64" s="136"/>
      <c r="K64" s="202"/>
      <c r="L64" s="202"/>
      <c r="M64" s="202"/>
      <c r="N64" s="202"/>
      <c r="O64" s="202"/>
      <c r="P64" s="202"/>
      <c r="Q64" s="202"/>
      <c r="R64" s="202"/>
      <c r="T64" s="96"/>
    </row>
    <row r="65" spans="1:20">
      <c r="A65" s="200"/>
      <c r="B65" s="200"/>
      <c r="C65" s="200"/>
      <c r="D65" s="200"/>
      <c r="E65" s="200"/>
      <c r="F65" s="200"/>
      <c r="G65" s="200"/>
      <c r="H65" s="200"/>
      <c r="I65" s="200"/>
      <c r="J65" s="136"/>
      <c r="K65" s="202"/>
      <c r="L65" s="202"/>
      <c r="M65" s="202"/>
      <c r="N65" s="202"/>
      <c r="O65" s="202"/>
      <c r="P65" s="202"/>
      <c r="Q65" s="202"/>
      <c r="R65" s="202"/>
      <c r="T65" s="96"/>
    </row>
    <row r="66" spans="1:20">
      <c r="A66" s="200"/>
      <c r="B66" s="200"/>
      <c r="C66" s="200"/>
      <c r="D66" s="200"/>
      <c r="E66" s="200"/>
      <c r="F66" s="200"/>
      <c r="G66" s="200"/>
      <c r="H66" s="200"/>
      <c r="I66" s="200"/>
      <c r="J66" s="136"/>
      <c r="K66" s="203"/>
      <c r="L66" s="203"/>
      <c r="M66" s="203"/>
      <c r="N66" s="203"/>
      <c r="O66" s="203"/>
      <c r="P66" s="203"/>
      <c r="Q66" s="203"/>
      <c r="R66" s="203"/>
      <c r="T66" s="96"/>
    </row>
    <row r="67" spans="1:20">
      <c r="A67" s="200"/>
      <c r="B67" s="200"/>
      <c r="C67" s="200"/>
      <c r="D67" s="200"/>
      <c r="E67" s="200"/>
      <c r="F67" s="200"/>
      <c r="G67" s="200"/>
      <c r="H67" s="200"/>
      <c r="I67" s="200"/>
      <c r="J67" s="136"/>
      <c r="K67" s="96" t="s">
        <v>115</v>
      </c>
      <c r="L67" s="96"/>
      <c r="M67" s="96"/>
      <c r="N67" s="96"/>
      <c r="O67" s="96"/>
      <c r="P67" s="96"/>
      <c r="Q67" s="96"/>
      <c r="R67" s="120"/>
      <c r="S67" s="120"/>
      <c r="T67" s="96"/>
    </row>
    <row r="68" spans="1:20">
      <c r="A68" s="121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T68" s="96"/>
    </row>
    <row r="69" spans="1:20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</row>
    <row r="70" spans="1:20" ht="15" thickBot="1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</row>
  </sheetData>
  <autoFilter ref="A25:X57" xr:uid="{00000000-0001-0000-0100-000000000000}"/>
  <mergeCells count="45">
    <mergeCell ref="Q9:R9"/>
    <mergeCell ref="I24:J24"/>
    <mergeCell ref="J3:L3"/>
    <mergeCell ref="K9:L9"/>
    <mergeCell ref="M9:N9"/>
    <mergeCell ref="O9:P9"/>
    <mergeCell ref="B11:I11"/>
    <mergeCell ref="K11:L11"/>
    <mergeCell ref="M11:N11"/>
    <mergeCell ref="O11:P11"/>
    <mergeCell ref="Q11:R11"/>
    <mergeCell ref="B10:I10"/>
    <mergeCell ref="K10:L10"/>
    <mergeCell ref="M10:N10"/>
    <mergeCell ref="O10:P10"/>
    <mergeCell ref="Q10:R10"/>
    <mergeCell ref="B12:I12"/>
    <mergeCell ref="K12:R12"/>
    <mergeCell ref="B13:I13"/>
    <mergeCell ref="K13:R13"/>
    <mergeCell ref="B14:I14"/>
    <mergeCell ref="K14:R14"/>
    <mergeCell ref="A62:I62"/>
    <mergeCell ref="K62:R62"/>
    <mergeCell ref="B15:I15"/>
    <mergeCell ref="K15:R15"/>
    <mergeCell ref="B16:I16"/>
    <mergeCell ref="K16:R16"/>
    <mergeCell ref="L17:S17"/>
    <mergeCell ref="M24:U24"/>
    <mergeCell ref="I57:L57"/>
    <mergeCell ref="A60:I60"/>
    <mergeCell ref="K60:R60"/>
    <mergeCell ref="K61:R61"/>
    <mergeCell ref="C20:I21"/>
    <mergeCell ref="C19:I19"/>
    <mergeCell ref="B57:E57"/>
    <mergeCell ref="A67:I67"/>
    <mergeCell ref="A63:I63"/>
    <mergeCell ref="K63:R63"/>
    <mergeCell ref="K64:R64"/>
    <mergeCell ref="A65:I65"/>
    <mergeCell ref="K65:R65"/>
    <mergeCell ref="A66:I66"/>
    <mergeCell ref="K66:R66"/>
  </mergeCells>
  <phoneticPr fontId="41" type="noConversion"/>
  <dataValidations count="2">
    <dataValidation type="list" allowBlank="1" sqref="H26:H55" xr:uid="{00000000-0002-0000-0100-000000000000}">
      <formula1>Categories</formula1>
    </dataValidation>
    <dataValidation allowBlank="1" sqref="V26:X26 B26:G26 I26:L26 X27:X55 K33:K43 L27:L55 B27:F55" xr:uid="{00000000-0002-0000-0100-000001000000}"/>
  </dataValidations>
  <pageMargins left="0.25" right="0.25" top="0.75" bottom="0.75" header="0.3" footer="0.3"/>
  <pageSetup paperSize="9" scale="1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5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215" t="s">
        <v>82</v>
      </c>
      <c r="D3" s="216"/>
      <c r="E3" s="217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27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204"/>
      <c r="C9" s="204"/>
      <c r="D9" s="104" t="s">
        <v>86</v>
      </c>
      <c r="E9" s="204"/>
      <c r="F9" s="204"/>
      <c r="G9" s="204"/>
      <c r="H9" s="204"/>
      <c r="I9" s="204"/>
      <c r="J9" s="204"/>
      <c r="K9" s="204"/>
      <c r="L9" s="204"/>
      <c r="M9" s="96"/>
    </row>
    <row r="10" spans="1:13">
      <c r="A10" s="96"/>
      <c r="B10" s="204"/>
      <c r="C10" s="204"/>
      <c r="D10" s="105"/>
      <c r="E10" s="204"/>
      <c r="F10" s="204"/>
      <c r="G10" s="204"/>
      <c r="H10" s="204"/>
      <c r="I10" s="204"/>
      <c r="J10" s="204"/>
      <c r="K10" s="204"/>
      <c r="L10" s="204"/>
      <c r="M10" s="96"/>
    </row>
    <row r="11" spans="1:13">
      <c r="A11" s="96"/>
      <c r="B11" s="204"/>
      <c r="C11" s="204"/>
      <c r="D11" s="104"/>
      <c r="E11" s="204"/>
      <c r="F11" s="204"/>
      <c r="G11" s="204"/>
      <c r="H11" s="204"/>
      <c r="I11" s="204"/>
      <c r="J11" s="204"/>
      <c r="K11" s="204"/>
      <c r="L11" s="204"/>
      <c r="M11" s="96"/>
    </row>
    <row r="12" spans="1:13">
      <c r="A12" s="96"/>
      <c r="B12" s="204"/>
      <c r="C12" s="204"/>
      <c r="D12" s="96"/>
      <c r="E12" s="202"/>
      <c r="F12" s="202"/>
      <c r="G12" s="202"/>
      <c r="H12" s="202"/>
      <c r="I12" s="202"/>
      <c r="J12" s="202"/>
      <c r="K12" s="202"/>
      <c r="L12" s="202"/>
      <c r="M12" s="96"/>
    </row>
    <row r="13" spans="1:13">
      <c r="A13" s="96" t="s">
        <v>87</v>
      </c>
      <c r="B13" s="204"/>
      <c r="C13" s="204"/>
      <c r="D13" s="104" t="s">
        <v>87</v>
      </c>
      <c r="E13" s="202"/>
      <c r="F13" s="202"/>
      <c r="G13" s="202"/>
      <c r="H13" s="202"/>
      <c r="I13" s="202"/>
      <c r="J13" s="202"/>
      <c r="K13" s="202"/>
      <c r="L13" s="202"/>
      <c r="M13" s="96"/>
    </row>
    <row r="14" spans="1:13">
      <c r="A14" s="96" t="s">
        <v>88</v>
      </c>
      <c r="B14" s="204"/>
      <c r="C14" s="204"/>
      <c r="D14" s="104" t="s">
        <v>88</v>
      </c>
      <c r="E14" s="205"/>
      <c r="F14" s="205"/>
      <c r="G14" s="205"/>
      <c r="H14" s="205"/>
      <c r="I14" s="205"/>
      <c r="J14" s="205"/>
      <c r="K14" s="205"/>
      <c r="L14" s="205"/>
      <c r="M14" s="96"/>
    </row>
    <row r="15" spans="1:13">
      <c r="A15" s="96" t="s">
        <v>89</v>
      </c>
      <c r="B15" s="204"/>
      <c r="C15" s="204"/>
      <c r="D15" s="104" t="s">
        <v>89</v>
      </c>
      <c r="E15" s="205"/>
      <c r="F15" s="205"/>
      <c r="G15" s="205"/>
      <c r="H15" s="205"/>
      <c r="I15" s="205"/>
      <c r="J15" s="205"/>
      <c r="K15" s="205"/>
      <c r="L15" s="205"/>
      <c r="M15" s="96"/>
    </row>
    <row r="16" spans="1:13">
      <c r="A16" s="96" t="s">
        <v>90</v>
      </c>
      <c r="B16" s="204"/>
      <c r="C16" s="204"/>
      <c r="D16" s="104" t="s">
        <v>90</v>
      </c>
      <c r="E16" s="205"/>
      <c r="F16" s="205"/>
      <c r="G16" s="205"/>
      <c r="H16" s="205"/>
      <c r="I16" s="205"/>
      <c r="J16" s="205"/>
      <c r="K16" s="205"/>
      <c r="L16" s="205"/>
      <c r="M16" s="96"/>
    </row>
    <row r="17" spans="1:13" ht="15" thickBot="1">
      <c r="A17" s="96"/>
      <c r="B17" s="103"/>
      <c r="C17" s="103"/>
      <c r="D17" s="96"/>
      <c r="E17" s="200"/>
      <c r="F17" s="200"/>
      <c r="G17" s="200"/>
      <c r="H17" s="200"/>
      <c r="I17" s="200"/>
      <c r="J17" s="200"/>
      <c r="K17" s="200"/>
      <c r="L17" s="200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28" t="s">
        <v>262</v>
      </c>
      <c r="C20" s="110" t="s">
        <v>263</v>
      </c>
      <c r="D20" s="141"/>
      <c r="H20" s="111" t="s">
        <v>95</v>
      </c>
      <c r="M20" s="112"/>
    </row>
    <row r="21" spans="1:13" ht="78.75" customHeight="1">
      <c r="B21" s="138"/>
      <c r="C21" s="139"/>
      <c r="D21" s="140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42"/>
      <c r="F23" s="218" t="s">
        <v>266</v>
      </c>
      <c r="G23" s="218"/>
      <c r="H23" s="218"/>
      <c r="I23" s="218"/>
      <c r="J23" s="218"/>
      <c r="K23" s="218"/>
      <c r="L23" s="137"/>
      <c r="M23" s="96"/>
    </row>
    <row r="24" spans="1:13" ht="72" customHeight="1">
      <c r="A24" s="113"/>
      <c r="B24" s="135" t="s">
        <v>267</v>
      </c>
      <c r="C24" s="135" t="s">
        <v>272</v>
      </c>
      <c r="D24" s="135" t="s">
        <v>264</v>
      </c>
      <c r="E24" s="135" t="s">
        <v>265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2" t="s">
        <v>101</v>
      </c>
      <c r="K24" s="132" t="s">
        <v>102</v>
      </c>
      <c r="L24" s="114" t="s">
        <v>104</v>
      </c>
    </row>
    <row r="25" spans="1:13" s="116" customFormat="1" ht="36.75" customHeight="1">
      <c r="A25" s="115">
        <v>1</v>
      </c>
      <c r="B25" s="131"/>
      <c r="C25" s="131"/>
      <c r="D25" s="130"/>
      <c r="E25" s="130"/>
      <c r="F25" s="133"/>
      <c r="G25" s="133"/>
      <c r="H25" s="133"/>
      <c r="I25" s="133"/>
      <c r="J25" s="133"/>
      <c r="K25" s="133"/>
      <c r="L25" s="129"/>
    </row>
    <row r="26" spans="1:13" s="116" customFormat="1" ht="36.75" customHeight="1">
      <c r="A26" s="115">
        <v>2</v>
      </c>
      <c r="B26" s="131"/>
      <c r="C26" s="131"/>
      <c r="D26" s="130"/>
      <c r="E26" s="130"/>
      <c r="F26" s="133"/>
      <c r="G26" s="133"/>
      <c r="H26" s="133"/>
      <c r="I26" s="134"/>
      <c r="J26" s="134"/>
      <c r="K26" s="133"/>
      <c r="L26" s="129"/>
    </row>
    <row r="27" spans="1:13" s="116" customFormat="1" ht="36.75" customHeight="1">
      <c r="A27" s="115">
        <v>3</v>
      </c>
      <c r="B27" s="131"/>
      <c r="C27" s="131"/>
      <c r="D27" s="130"/>
      <c r="E27" s="130"/>
      <c r="F27" s="133"/>
      <c r="G27" s="133"/>
      <c r="H27" s="133"/>
      <c r="I27" s="133"/>
      <c r="J27" s="133"/>
      <c r="K27" s="133"/>
      <c r="L27" s="129"/>
    </row>
    <row r="28" spans="1:13" s="116" customFormat="1" ht="36.75" customHeight="1">
      <c r="A28" s="115">
        <v>4</v>
      </c>
      <c r="B28" s="131"/>
      <c r="C28" s="131"/>
      <c r="D28" s="130"/>
      <c r="E28" s="130"/>
      <c r="F28" s="133"/>
      <c r="G28" s="133"/>
      <c r="H28" s="133"/>
      <c r="I28" s="134"/>
      <c r="J28" s="134"/>
      <c r="K28" s="133"/>
      <c r="L28" s="129"/>
    </row>
    <row r="29" spans="1:13" s="116" customFormat="1" ht="36.75" customHeight="1">
      <c r="A29" s="115">
        <v>5</v>
      </c>
      <c r="B29" s="131"/>
      <c r="C29" s="131"/>
      <c r="D29" s="130"/>
      <c r="E29" s="130"/>
      <c r="F29" s="133"/>
      <c r="G29" s="133"/>
      <c r="H29" s="133"/>
      <c r="I29" s="134"/>
      <c r="J29" s="134"/>
      <c r="K29" s="133"/>
      <c r="L29" s="129"/>
    </row>
    <row r="30" spans="1:13" s="116" customFormat="1" ht="36.75" customHeight="1">
      <c r="A30" s="115">
        <v>6</v>
      </c>
      <c r="B30" s="131"/>
      <c r="C30" s="131"/>
      <c r="D30" s="130"/>
      <c r="E30" s="130"/>
      <c r="F30" s="133"/>
      <c r="G30" s="133"/>
      <c r="H30" s="133"/>
      <c r="I30" s="134"/>
      <c r="J30" s="134"/>
      <c r="K30" s="133"/>
      <c r="L30" s="129"/>
    </row>
    <row r="31" spans="1:13" s="116" customFormat="1" ht="36.75" customHeight="1">
      <c r="A31" s="115">
        <v>7</v>
      </c>
      <c r="B31" s="131"/>
      <c r="C31" s="131"/>
      <c r="D31" s="130"/>
      <c r="E31" s="130"/>
      <c r="F31" s="133"/>
      <c r="G31" s="133"/>
      <c r="H31" s="133"/>
      <c r="I31" s="134"/>
      <c r="J31" s="134"/>
      <c r="K31" s="133"/>
      <c r="L31" s="129"/>
    </row>
    <row r="32" spans="1:13" ht="51" customHeight="1">
      <c r="A32" s="96"/>
      <c r="B32" s="207" t="s">
        <v>268</v>
      </c>
      <c r="C32" s="208"/>
      <c r="D32" s="208"/>
      <c r="E32" s="208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09" t="s">
        <v>112</v>
      </c>
      <c r="B34" s="209"/>
      <c r="C34" s="103"/>
      <c r="D34" s="202"/>
      <c r="E34" s="202"/>
      <c r="F34" s="202"/>
      <c r="G34" s="202"/>
      <c r="H34" s="202"/>
      <c r="I34" s="202"/>
      <c r="J34" s="202"/>
      <c r="K34" s="202"/>
      <c r="M34" s="96"/>
    </row>
    <row r="35" spans="1:13">
      <c r="A35" s="96"/>
      <c r="B35" s="103"/>
      <c r="C35" s="103"/>
      <c r="D35" s="202"/>
      <c r="E35" s="202"/>
      <c r="F35" s="202"/>
      <c r="G35" s="202"/>
      <c r="H35" s="202"/>
      <c r="I35" s="202"/>
      <c r="J35" s="202"/>
      <c r="K35" s="202"/>
      <c r="M35" s="96"/>
    </row>
    <row r="36" spans="1:13">
      <c r="A36" s="201" t="s">
        <v>113</v>
      </c>
      <c r="B36" s="201"/>
      <c r="C36" s="103"/>
      <c r="D36" s="202"/>
      <c r="E36" s="202"/>
      <c r="F36" s="202"/>
      <c r="G36" s="202"/>
      <c r="H36" s="202"/>
      <c r="I36" s="202"/>
      <c r="J36" s="202"/>
      <c r="K36" s="202"/>
      <c r="M36" s="96"/>
    </row>
    <row r="37" spans="1:13">
      <c r="A37" s="201" t="s">
        <v>114</v>
      </c>
      <c r="B37" s="201"/>
      <c r="C37" s="96"/>
      <c r="D37" s="202"/>
      <c r="E37" s="202"/>
      <c r="F37" s="202"/>
      <c r="G37" s="202"/>
      <c r="H37" s="202"/>
      <c r="I37" s="202"/>
      <c r="J37" s="202"/>
      <c r="K37" s="202"/>
      <c r="M37" s="96"/>
    </row>
    <row r="38" spans="1:13">
      <c r="C38" s="136"/>
      <c r="D38" s="202"/>
      <c r="E38" s="202"/>
      <c r="F38" s="202"/>
      <c r="G38" s="202"/>
      <c r="H38" s="202"/>
      <c r="I38" s="202"/>
      <c r="J38" s="202"/>
      <c r="K38" s="202"/>
      <c r="M38" s="96"/>
    </row>
    <row r="39" spans="1:13">
      <c r="A39" s="200"/>
      <c r="B39" s="200"/>
      <c r="C39" s="136"/>
      <c r="D39" s="202"/>
      <c r="E39" s="202"/>
      <c r="F39" s="202"/>
      <c r="G39" s="202"/>
      <c r="H39" s="202"/>
      <c r="I39" s="202"/>
      <c r="J39" s="202"/>
      <c r="K39" s="202"/>
      <c r="M39" s="96"/>
    </row>
    <row r="40" spans="1:13">
      <c r="A40" s="200"/>
      <c r="B40" s="200"/>
      <c r="C40" s="136"/>
      <c r="D40" s="203"/>
      <c r="E40" s="203"/>
      <c r="F40" s="203"/>
      <c r="G40" s="203"/>
      <c r="H40" s="203"/>
      <c r="I40" s="203"/>
      <c r="J40" s="203"/>
      <c r="K40" s="203"/>
      <c r="M40" s="96"/>
    </row>
    <row r="41" spans="1:13">
      <c r="A41" s="200"/>
      <c r="B41" s="200"/>
      <c r="C41" s="136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36"/>
      <c r="C42" s="136"/>
      <c r="D42" s="136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1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2" activePane="bottomLeft" state="frozen"/>
      <selection pane="bottomLeft" sqref="A1:XFD1048576"/>
    </sheetView>
  </sheetViews>
  <sheetFormatPr defaultColWidth="8.7265625" defaultRowHeight="14"/>
  <cols>
    <col min="1" max="1" width="8.26953125" style="166" bestFit="1" customWidth="1"/>
    <col min="2" max="2" width="15" style="166" customWidth="1"/>
    <col min="3" max="3" width="34.26953125" style="166" bestFit="1" customWidth="1"/>
    <col min="4" max="4" width="7.81640625" style="166" bestFit="1" customWidth="1"/>
    <col min="5" max="5" width="10.7265625" style="166" bestFit="1" customWidth="1"/>
    <col min="6" max="6" width="10.26953125" style="166" bestFit="1" customWidth="1"/>
    <col min="7" max="16384" width="8.7265625" style="166"/>
  </cols>
  <sheetData>
    <row r="1" spans="1:6">
      <c r="A1" s="163" t="s">
        <v>116</v>
      </c>
      <c r="B1" s="164" t="s">
        <v>117</v>
      </c>
      <c r="C1" s="163" t="s">
        <v>118</v>
      </c>
      <c r="D1" s="165" t="s">
        <v>119</v>
      </c>
      <c r="E1" s="165" t="s">
        <v>120</v>
      </c>
      <c r="F1" s="165" t="s">
        <v>121</v>
      </c>
    </row>
    <row r="2" spans="1:6" ht="25">
      <c r="A2" s="167" t="s">
        <v>122</v>
      </c>
      <c r="B2" s="168" t="s">
        <v>97</v>
      </c>
      <c r="C2" s="168" t="s">
        <v>105</v>
      </c>
      <c r="D2" s="169" t="s">
        <v>123</v>
      </c>
      <c r="E2" s="169" t="s">
        <v>124</v>
      </c>
      <c r="F2" s="169" t="s">
        <v>125</v>
      </c>
    </row>
    <row r="3" spans="1:6" ht="25">
      <c r="A3" s="167" t="s">
        <v>126</v>
      </c>
      <c r="B3" s="168" t="s">
        <v>97</v>
      </c>
      <c r="C3" s="168" t="s">
        <v>127</v>
      </c>
      <c r="D3" s="169" t="s">
        <v>128</v>
      </c>
      <c r="E3" s="169" t="s">
        <v>125</v>
      </c>
      <c r="F3" s="169" t="s">
        <v>129</v>
      </c>
    </row>
    <row r="4" spans="1:6" ht="25">
      <c r="A4" s="167" t="s">
        <v>130</v>
      </c>
      <c r="B4" s="168" t="s">
        <v>97</v>
      </c>
      <c r="C4" s="168" t="s">
        <v>131</v>
      </c>
      <c r="D4" s="169" t="s">
        <v>123</v>
      </c>
      <c r="E4" s="169" t="s">
        <v>132</v>
      </c>
      <c r="F4" s="169" t="s">
        <v>125</v>
      </c>
    </row>
    <row r="5" spans="1:6" ht="25">
      <c r="A5" s="167" t="s">
        <v>133</v>
      </c>
      <c r="B5" s="168" t="s">
        <v>97</v>
      </c>
      <c r="C5" s="168" t="s">
        <v>134</v>
      </c>
      <c r="D5" s="169" t="s">
        <v>135</v>
      </c>
      <c r="E5" s="169" t="s">
        <v>136</v>
      </c>
      <c r="F5" s="169" t="s">
        <v>137</v>
      </c>
    </row>
    <row r="6" spans="1:6" ht="25">
      <c r="A6" s="167" t="s">
        <v>138</v>
      </c>
      <c r="B6" s="168" t="s">
        <v>97</v>
      </c>
      <c r="C6" s="168" t="s">
        <v>139</v>
      </c>
      <c r="D6" s="169" t="s">
        <v>137</v>
      </c>
      <c r="E6" s="169" t="s">
        <v>129</v>
      </c>
      <c r="F6" s="169" t="s">
        <v>140</v>
      </c>
    </row>
    <row r="7" spans="1:6" ht="25">
      <c r="A7" s="167" t="s">
        <v>141</v>
      </c>
      <c r="B7" s="168" t="s">
        <v>97</v>
      </c>
      <c r="C7" s="168" t="s">
        <v>142</v>
      </c>
      <c r="D7" s="169" t="s">
        <v>135</v>
      </c>
      <c r="E7" s="169" t="s">
        <v>143</v>
      </c>
      <c r="F7" s="169" t="s">
        <v>137</v>
      </c>
    </row>
    <row r="8" spans="1:6" ht="25">
      <c r="A8" s="167" t="s">
        <v>144</v>
      </c>
      <c r="B8" s="168" t="s">
        <v>97</v>
      </c>
      <c r="C8" s="168" t="s">
        <v>145</v>
      </c>
      <c r="D8" s="169" t="s">
        <v>146</v>
      </c>
      <c r="E8" s="169" t="s">
        <v>137</v>
      </c>
      <c r="F8" s="169" t="s">
        <v>147</v>
      </c>
    </row>
    <row r="9" spans="1:6" ht="25">
      <c r="A9" s="167" t="s">
        <v>148</v>
      </c>
      <c r="B9" s="168" t="s">
        <v>97</v>
      </c>
      <c r="C9" s="168" t="s">
        <v>149</v>
      </c>
      <c r="D9" s="169" t="s">
        <v>146</v>
      </c>
      <c r="E9" s="169" t="s">
        <v>150</v>
      </c>
      <c r="F9" s="169" t="s">
        <v>147</v>
      </c>
    </row>
    <row r="10" spans="1:6" ht="25">
      <c r="A10" s="167" t="s">
        <v>151</v>
      </c>
      <c r="B10" s="168" t="s">
        <v>97</v>
      </c>
      <c r="C10" s="168" t="s">
        <v>152</v>
      </c>
      <c r="D10" s="169" t="s">
        <v>153</v>
      </c>
      <c r="E10" s="169" t="s">
        <v>154</v>
      </c>
      <c r="F10" s="169" t="s">
        <v>155</v>
      </c>
    </row>
    <row r="11" spans="1:6" ht="25">
      <c r="A11" s="167" t="s">
        <v>156</v>
      </c>
      <c r="B11" s="168" t="s">
        <v>100</v>
      </c>
      <c r="C11" s="168" t="s">
        <v>108</v>
      </c>
      <c r="D11" s="169" t="s">
        <v>157</v>
      </c>
      <c r="E11" s="169" t="s">
        <v>158</v>
      </c>
      <c r="F11" s="169" t="s">
        <v>159</v>
      </c>
    </row>
    <row r="12" spans="1:6" ht="25">
      <c r="A12" s="167" t="s">
        <v>160</v>
      </c>
      <c r="B12" s="168" t="s">
        <v>100</v>
      </c>
      <c r="C12" s="168" t="s">
        <v>161</v>
      </c>
      <c r="D12" s="169" t="s">
        <v>162</v>
      </c>
      <c r="E12" s="169" t="s">
        <v>163</v>
      </c>
      <c r="F12" s="169" t="s">
        <v>164</v>
      </c>
    </row>
    <row r="13" spans="1:6" ht="25">
      <c r="A13" s="167" t="s">
        <v>165</v>
      </c>
      <c r="B13" s="168" t="s">
        <v>100</v>
      </c>
      <c r="C13" s="168" t="s">
        <v>166</v>
      </c>
      <c r="D13" s="169" t="s">
        <v>167</v>
      </c>
      <c r="E13" s="169" t="s">
        <v>168</v>
      </c>
      <c r="F13" s="169" t="s">
        <v>169</v>
      </c>
    </row>
    <row r="14" spans="1:6" ht="25">
      <c r="A14" s="167" t="s">
        <v>170</v>
      </c>
      <c r="B14" s="168" t="s">
        <v>101</v>
      </c>
      <c r="C14" s="168" t="s">
        <v>101</v>
      </c>
      <c r="D14" s="169" t="s">
        <v>171</v>
      </c>
      <c r="E14" s="169" t="s">
        <v>172</v>
      </c>
      <c r="F14" s="169" t="s">
        <v>173</v>
      </c>
    </row>
    <row r="15" spans="1:6" ht="25">
      <c r="A15" s="167" t="s">
        <v>174</v>
      </c>
      <c r="B15" s="168" t="s">
        <v>101</v>
      </c>
      <c r="C15" s="168" t="s">
        <v>109</v>
      </c>
      <c r="D15" s="169" t="s">
        <v>171</v>
      </c>
      <c r="E15" s="169" t="s">
        <v>172</v>
      </c>
      <c r="F15" s="169" t="s">
        <v>173</v>
      </c>
    </row>
    <row r="16" spans="1:6" ht="25">
      <c r="A16" s="167" t="s">
        <v>175</v>
      </c>
      <c r="B16" s="168" t="s">
        <v>101</v>
      </c>
      <c r="C16" s="168" t="s">
        <v>176</v>
      </c>
      <c r="D16" s="169" t="s">
        <v>177</v>
      </c>
      <c r="E16" s="169" t="s">
        <v>178</v>
      </c>
      <c r="F16" s="169" t="s">
        <v>179</v>
      </c>
    </row>
    <row r="17" spans="1:6" ht="25">
      <c r="A17" s="167" t="s">
        <v>180</v>
      </c>
      <c r="B17" s="168" t="s">
        <v>99</v>
      </c>
      <c r="C17" s="168" t="s">
        <v>181</v>
      </c>
      <c r="D17" s="169"/>
      <c r="E17" s="169" t="s">
        <v>182</v>
      </c>
      <c r="F17" s="169"/>
    </row>
    <row r="18" spans="1:6" ht="25">
      <c r="A18" s="167" t="s">
        <v>183</v>
      </c>
      <c r="B18" s="168" t="s">
        <v>99</v>
      </c>
      <c r="C18" s="168" t="s">
        <v>107</v>
      </c>
      <c r="D18" s="169" t="s">
        <v>184</v>
      </c>
      <c r="E18" s="169" t="s">
        <v>185</v>
      </c>
      <c r="F18" s="169" t="s">
        <v>172</v>
      </c>
    </row>
    <row r="19" spans="1:6" ht="25">
      <c r="A19" s="167" t="s">
        <v>186</v>
      </c>
      <c r="B19" s="168" t="s">
        <v>99</v>
      </c>
      <c r="C19" s="168" t="s">
        <v>187</v>
      </c>
      <c r="D19" s="169" t="s">
        <v>188</v>
      </c>
      <c r="E19" s="169" t="s">
        <v>189</v>
      </c>
      <c r="F19" s="169" t="s">
        <v>190</v>
      </c>
    </row>
    <row r="20" spans="1:6" ht="25">
      <c r="A20" s="167" t="s">
        <v>191</v>
      </c>
      <c r="B20" s="168" t="s">
        <v>99</v>
      </c>
      <c r="C20" s="168" t="s">
        <v>192</v>
      </c>
      <c r="D20" s="169" t="s">
        <v>193</v>
      </c>
      <c r="E20" s="169" t="s">
        <v>194</v>
      </c>
      <c r="F20" s="169" t="s">
        <v>132</v>
      </c>
    </row>
    <row r="21" spans="1:6" ht="25">
      <c r="A21" s="167" t="s">
        <v>195</v>
      </c>
      <c r="B21" s="168" t="s">
        <v>99</v>
      </c>
      <c r="C21" s="168" t="s">
        <v>196</v>
      </c>
      <c r="D21" s="169" t="s">
        <v>189</v>
      </c>
      <c r="E21" s="169" t="s">
        <v>197</v>
      </c>
      <c r="F21" s="169" t="s">
        <v>198</v>
      </c>
    </row>
    <row r="22" spans="1:6" ht="25">
      <c r="A22" s="167" t="s">
        <v>199</v>
      </c>
      <c r="B22" s="168" t="s">
        <v>99</v>
      </c>
      <c r="C22" s="168" t="s">
        <v>200</v>
      </c>
      <c r="D22" s="169" t="s">
        <v>201</v>
      </c>
      <c r="E22" s="169" t="s">
        <v>202</v>
      </c>
      <c r="F22" s="169" t="s">
        <v>203</v>
      </c>
    </row>
    <row r="23" spans="1:6" ht="25">
      <c r="A23" s="167" t="s">
        <v>204</v>
      </c>
      <c r="B23" s="168" t="s">
        <v>99</v>
      </c>
      <c r="C23" s="168" t="s">
        <v>205</v>
      </c>
      <c r="D23" s="169" t="s">
        <v>202</v>
      </c>
      <c r="E23" s="169" t="s">
        <v>206</v>
      </c>
      <c r="F23" s="169" t="s">
        <v>188</v>
      </c>
    </row>
    <row r="24" spans="1:6" ht="25">
      <c r="A24" s="167" t="s">
        <v>207</v>
      </c>
      <c r="B24" s="168" t="s">
        <v>98</v>
      </c>
      <c r="C24" s="168" t="s">
        <v>208</v>
      </c>
      <c r="D24" s="169" t="s">
        <v>185</v>
      </c>
      <c r="E24" s="169" t="s">
        <v>209</v>
      </c>
      <c r="F24" s="169" t="s">
        <v>124</v>
      </c>
    </row>
    <row r="25" spans="1:6" ht="25">
      <c r="A25" s="167" t="s">
        <v>210</v>
      </c>
      <c r="B25" s="168" t="s">
        <v>98</v>
      </c>
      <c r="C25" s="168" t="s">
        <v>106</v>
      </c>
      <c r="D25" s="169" t="s">
        <v>211</v>
      </c>
      <c r="E25" s="169" t="s">
        <v>135</v>
      </c>
      <c r="F25" s="169" t="s">
        <v>136</v>
      </c>
    </row>
    <row r="26" spans="1:6" ht="25">
      <c r="A26" s="167" t="s">
        <v>212</v>
      </c>
      <c r="B26" s="168" t="s">
        <v>213</v>
      </c>
      <c r="C26" s="168" t="s">
        <v>214</v>
      </c>
      <c r="D26" s="169"/>
      <c r="E26" s="169"/>
      <c r="F26" s="169"/>
    </row>
    <row r="27" spans="1:6" ht="25">
      <c r="A27" s="167" t="s">
        <v>215</v>
      </c>
      <c r="B27" s="168" t="s">
        <v>213</v>
      </c>
      <c r="C27" s="168" t="s">
        <v>216</v>
      </c>
      <c r="D27" s="169"/>
      <c r="E27" s="169"/>
      <c r="F27" s="169"/>
    </row>
    <row r="28" spans="1:6" ht="25">
      <c r="A28" s="167" t="s">
        <v>217</v>
      </c>
      <c r="B28" s="168" t="s">
        <v>213</v>
      </c>
      <c r="C28" s="168" t="s">
        <v>218</v>
      </c>
      <c r="D28" s="169"/>
      <c r="E28" s="169"/>
      <c r="F28" s="169"/>
    </row>
    <row r="29" spans="1:6" ht="25">
      <c r="A29" s="167" t="s">
        <v>219</v>
      </c>
      <c r="B29" s="168" t="s">
        <v>213</v>
      </c>
      <c r="C29" s="168" t="s">
        <v>220</v>
      </c>
      <c r="D29" s="169"/>
      <c r="E29" s="169"/>
      <c r="F29" s="169"/>
    </row>
    <row r="30" spans="1:6" ht="25">
      <c r="A30" s="167" t="s">
        <v>221</v>
      </c>
      <c r="B30" s="168" t="s">
        <v>213</v>
      </c>
      <c r="C30" s="168" t="s">
        <v>222</v>
      </c>
      <c r="D30" s="169"/>
      <c r="E30" s="169"/>
      <c r="F30" s="169"/>
    </row>
    <row r="31" spans="1:6" ht="25">
      <c r="A31" s="167" t="s">
        <v>223</v>
      </c>
      <c r="B31" s="168" t="s">
        <v>213</v>
      </c>
      <c r="C31" s="168" t="s">
        <v>110</v>
      </c>
      <c r="D31" s="169"/>
      <c r="E31" s="169"/>
      <c r="F31" s="169"/>
    </row>
    <row r="32" spans="1:6" ht="25">
      <c r="A32" s="167" t="s">
        <v>224</v>
      </c>
      <c r="B32" s="168" t="s">
        <v>213</v>
      </c>
      <c r="C32" s="168" t="s">
        <v>225</v>
      </c>
      <c r="D32" s="169"/>
      <c r="E32" s="169"/>
      <c r="F32" s="169"/>
    </row>
  </sheetData>
  <autoFilter ref="A1:G32" xr:uid="{00000000-0009-0000-0000-000003000000}"/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23"/>
      <c r="B1" s="123"/>
      <c r="C1" s="124" t="s">
        <v>226</v>
      </c>
      <c r="D1" s="123"/>
      <c r="I1" t="s">
        <v>269</v>
      </c>
    </row>
    <row r="2" spans="1:9" ht="15.5">
      <c r="A2" s="125" t="s">
        <v>227</v>
      </c>
      <c r="B2" s="125" t="s">
        <v>228</v>
      </c>
      <c r="C2" s="125" t="s">
        <v>229</v>
      </c>
      <c r="D2" s="125" t="s">
        <v>230</v>
      </c>
      <c r="I2" t="s">
        <v>226</v>
      </c>
    </row>
    <row r="3" spans="1:9">
      <c r="A3" s="123" t="s">
        <v>231</v>
      </c>
      <c r="B3" s="123" t="s">
        <v>231</v>
      </c>
      <c r="C3" s="123" t="s">
        <v>124</v>
      </c>
      <c r="D3" s="123" t="s">
        <v>232</v>
      </c>
      <c r="I3" t="s">
        <v>242</v>
      </c>
    </row>
    <row r="4" spans="1:9">
      <c r="A4" s="123" t="s">
        <v>147</v>
      </c>
      <c r="B4" s="123" t="s">
        <v>147</v>
      </c>
      <c r="C4" s="123" t="s">
        <v>147</v>
      </c>
      <c r="D4" s="123" t="s">
        <v>233</v>
      </c>
      <c r="I4" t="s">
        <v>270</v>
      </c>
    </row>
    <row r="5" spans="1:9">
      <c r="A5" s="123" t="s">
        <v>234</v>
      </c>
      <c r="B5" s="123" t="s">
        <v>234</v>
      </c>
      <c r="C5" s="123" t="s">
        <v>137</v>
      </c>
      <c r="D5" s="123" t="s">
        <v>235</v>
      </c>
      <c r="I5" s="143" t="s">
        <v>271</v>
      </c>
    </row>
    <row r="6" spans="1:9">
      <c r="A6" s="123" t="s">
        <v>236</v>
      </c>
      <c r="B6" s="123" t="s">
        <v>236</v>
      </c>
      <c r="C6" s="123" t="s">
        <v>237</v>
      </c>
      <c r="D6" s="123" t="s">
        <v>238</v>
      </c>
    </row>
    <row r="7" spans="1:9">
      <c r="A7" s="123" t="s">
        <v>239</v>
      </c>
      <c r="B7" s="123" t="s">
        <v>239</v>
      </c>
      <c r="C7" s="123" t="s">
        <v>240</v>
      </c>
      <c r="D7" s="123" t="s">
        <v>241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242</v>
      </c>
      <c r="D9" s="123"/>
    </row>
    <row r="10" spans="1:9" ht="15.5">
      <c r="A10" s="125" t="s">
        <v>227</v>
      </c>
      <c r="B10" s="125" t="s">
        <v>228</v>
      </c>
      <c r="C10" s="125" t="s">
        <v>229</v>
      </c>
      <c r="D10" s="125" t="s">
        <v>230</v>
      </c>
    </row>
    <row r="11" spans="1:9">
      <c r="A11" s="123" t="s">
        <v>231</v>
      </c>
      <c r="B11" s="123" t="s">
        <v>231</v>
      </c>
      <c r="C11" s="123" t="s">
        <v>124</v>
      </c>
      <c r="D11" s="123" t="s">
        <v>243</v>
      </c>
    </row>
    <row r="12" spans="1:9">
      <c r="A12" s="123" t="s">
        <v>147</v>
      </c>
      <c r="B12" s="123" t="s">
        <v>147</v>
      </c>
      <c r="C12" s="123" t="s">
        <v>147</v>
      </c>
      <c r="D12" s="123" t="s">
        <v>244</v>
      </c>
    </row>
    <row r="13" spans="1:9">
      <c r="A13" s="123" t="s">
        <v>234</v>
      </c>
      <c r="B13" s="123" t="s">
        <v>234</v>
      </c>
      <c r="C13" s="123" t="s">
        <v>137</v>
      </c>
      <c r="D13" s="123" t="s">
        <v>245</v>
      </c>
    </row>
    <row r="14" spans="1:9">
      <c r="A14" s="123" t="s">
        <v>236</v>
      </c>
      <c r="B14" s="123" t="s">
        <v>236</v>
      </c>
      <c r="C14" s="123" t="s">
        <v>237</v>
      </c>
      <c r="D14" s="123" t="s">
        <v>246</v>
      </c>
    </row>
    <row r="15" spans="1:9">
      <c r="A15" s="123" t="s">
        <v>239</v>
      </c>
      <c r="B15" s="123" t="s">
        <v>239</v>
      </c>
      <c r="C15" s="123" t="s">
        <v>240</v>
      </c>
      <c r="D15" s="123" t="s">
        <v>247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248</v>
      </c>
    </row>
    <row r="18" spans="1:4">
      <c r="A18" s="123">
        <v>29</v>
      </c>
      <c r="B18" s="123">
        <v>29</v>
      </c>
      <c r="C18" s="123">
        <v>29</v>
      </c>
      <c r="D18" s="123" t="s">
        <v>249</v>
      </c>
    </row>
    <row r="19" spans="1:4">
      <c r="A19" s="123">
        <v>30</v>
      </c>
      <c r="B19" s="123">
        <v>30</v>
      </c>
      <c r="C19" s="123">
        <v>30</v>
      </c>
      <c r="D19" s="123" t="s">
        <v>250</v>
      </c>
    </row>
    <row r="20" spans="1:4">
      <c r="A20" s="123">
        <v>31</v>
      </c>
      <c r="B20" s="123">
        <v>31</v>
      </c>
      <c r="C20" s="123">
        <v>31</v>
      </c>
      <c r="D20" s="123" t="s">
        <v>251</v>
      </c>
    </row>
    <row r="21" spans="1:4">
      <c r="A21" s="123">
        <v>32</v>
      </c>
      <c r="B21" s="123">
        <v>32</v>
      </c>
      <c r="C21" s="123">
        <v>32</v>
      </c>
      <c r="D21" s="123" t="s">
        <v>252</v>
      </c>
    </row>
    <row r="22" spans="1:4">
      <c r="A22" s="123">
        <v>33</v>
      </c>
      <c r="B22" s="123">
        <v>33</v>
      </c>
      <c r="C22" s="123">
        <v>33</v>
      </c>
      <c r="D22" s="123" t="s">
        <v>253</v>
      </c>
    </row>
    <row r="23" spans="1:4">
      <c r="A23" s="123">
        <v>34</v>
      </c>
      <c r="B23" s="123">
        <v>34</v>
      </c>
      <c r="C23" s="123">
        <v>34</v>
      </c>
      <c r="D23" s="123" t="s">
        <v>254</v>
      </c>
    </row>
    <row r="24" spans="1:4">
      <c r="A24" s="123">
        <v>36</v>
      </c>
      <c r="B24" s="123">
        <v>36</v>
      </c>
      <c r="C24" s="123">
        <v>36</v>
      </c>
      <c r="D24" s="123" t="s">
        <v>255</v>
      </c>
    </row>
  </sheetData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22" t="s">
        <v>42</v>
      </c>
      <c r="B1" s="222"/>
      <c r="C1" s="222"/>
      <c r="D1" s="222"/>
      <c r="E1" s="222"/>
      <c r="F1" s="222"/>
      <c r="G1" s="222"/>
      <c r="H1" s="222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23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24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24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24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24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24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24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24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24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24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24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24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24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24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24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25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26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27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27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27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27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27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27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27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27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27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27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27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27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27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27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27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27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27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27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27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27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27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27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27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27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27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27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27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27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27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27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27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27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27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27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27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27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27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27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27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27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27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27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28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29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30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22" t="s">
        <v>54</v>
      </c>
      <c r="B66" s="222"/>
      <c r="C66" s="222"/>
      <c r="D66" s="222"/>
      <c r="E66" s="222"/>
      <c r="F66" s="222"/>
      <c r="G66" s="222"/>
      <c r="H66" s="222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19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20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21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1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ACB94-893A-47FA-9133-8954FD2BB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F1EED1-EBAF-4A7C-ADA6-F7175A8E7D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MER.QT-1.BM2. 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'MER.QT-1.BM2. 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2024-03-01T07:36:23Z</cp:lastPrinted>
  <dcterms:created xsi:type="dcterms:W3CDTF">2020-11-11T02:21:38Z</dcterms:created>
  <dcterms:modified xsi:type="dcterms:W3CDTF">2025-11-05T01:59:46Z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