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495" documentId="13_ncr:1_{E11DB73C-1ED5-4338-9B46-16860248CAE1}" xr6:coauthVersionLast="47" xr6:coauthVersionMax="47" xr10:uidLastSave="{22B19221-3F7C-4E24-8EE1-B3D70BFF8905}"/>
  <bookViews>
    <workbookView xWindow="1020" yWindow="240" windowWidth="18190" windowHeight="10020" xr2:uid="{00000000-000D-0000-FFFF-FFFF00000000}"/>
  </bookViews>
  <sheets>
    <sheet name="PO" sheetId="2" r:id="rId1"/>
    <sheet name="LAYOUT " sheetId="5" r:id="rId2"/>
    <sheet name="DETAIL QUANTITY _ MEN " sheetId="6" r:id="rId3"/>
    <sheet name="DETAIL QUANTITY _ WOMEN" sheetId="9" r:id="rId4"/>
  </sheets>
  <definedNames>
    <definedName name="_xlnm._FilterDatabase" localSheetId="2" hidden="1">'DETAIL QUANTITY _ MEN '!$A$3:$H$11</definedName>
    <definedName name="_xlnm._FilterDatabase" localSheetId="3" hidden="1">'DETAIL QUANTITY _ WOMEN'!$A$3:$H$4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H9" i="6" s="1"/>
  <c r="G8" i="6"/>
  <c r="H8" i="6" s="1"/>
  <c r="G5" i="6" l="1"/>
  <c r="H5" i="6" s="1"/>
  <c r="G6" i="6"/>
  <c r="H6" i="6" s="1"/>
  <c r="G7" i="6"/>
  <c r="H7" i="6" s="1"/>
  <c r="G11" i="6"/>
  <c r="H11" i="6" s="1"/>
  <c r="H12" i="6" s="1"/>
  <c r="G4" i="6" l="1"/>
  <c r="H4" i="6" s="1"/>
  <c r="H10" i="6" s="1"/>
  <c r="G4" i="9" l="1"/>
  <c r="H4" i="9" s="1"/>
  <c r="I11" i="2" s="1"/>
  <c r="K11" i="2" l="1"/>
  <c r="M11" i="2" s="1"/>
  <c r="I12" i="2"/>
  <c r="H5" i="9"/>
  <c r="K12" i="2" l="1"/>
  <c r="I14" i="2" l="1"/>
  <c r="K14" i="2"/>
  <c r="M12" i="2"/>
  <c r="M14" i="2" s="1"/>
</calcChain>
</file>

<file path=xl/sharedStrings.xml><?xml version="1.0" encoding="utf-8"?>
<sst xmlns="http://schemas.openxmlformats.org/spreadsheetml/2006/main" count="128" uniqueCount="98">
  <si>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</si>
  <si>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</si>
  <si>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</si>
  <si>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</si>
  <si>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</si>
  <si>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</si>
  <si>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</si>
  <si>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</si>
  <si>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</si>
  <si>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</si>
  <si>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</si>
  <si>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</si>
  <si>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</si>
  <si>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</si>
  <si>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</si>
  <si>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</si>
  <si>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</si>
  <si>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</si>
  <si>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</si>
  <si>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</si>
  <si>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</si>
  <si>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</si>
  <si>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</si>
  <si>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</si>
  <si>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</si>
  <si>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</si>
  <si>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</si>
  <si>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</si>
  <si>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</si>
  <si>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</si>
  <si>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</si>
  <si>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</si>
  <si>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</si>
  <si>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</si>
  <si>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</si>
  <si>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</si>
  <si>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</si>
  <si>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</si>
  <si>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</si>
  <si>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</si>
  <si>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</si>
  <si>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</si>
  <si>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</si>
  <si>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</si>
  <si>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</si>
  <si>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</si>
  <si>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</si>
  <si>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</si>
  <si>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</si>
  <si>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</si>
  <si>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</si>
  <si>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</si>
  <si>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</si>
  <si>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</si>
  <si>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</si>
  <si>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</si>
  <si>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</si>
  <si>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</si>
  <si>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</si>
  <si>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</si>
  <si>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</si>
  <si>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T25  FW25  G2783</t>
  </si>
  <si>
    <t>FW25</t>
  </si>
  <si>
    <t>CẦN GỬI LAYOUT CHO KHÁCH DUYỆT TRƯỚC KHI ĐẶT HÀNG SẢN XUẤT</t>
  </si>
  <si>
    <t>32.0625.0115.121.3005</t>
  </si>
  <si>
    <t>32.0625.0101.122.9005</t>
  </si>
  <si>
    <t>32.0625.0201.120.9001</t>
  </si>
  <si>
    <t>32.0625.0115.140.9005</t>
  </si>
  <si>
    <t>32.0625.0101.139.9005</t>
  </si>
  <si>
    <t>32.0625.0101.138.9001</t>
  </si>
  <si>
    <t>ICON AIRSHIP HOODIE MEN BURGUNDY</t>
  </si>
  <si>
    <t>ICON AIRSHIP TSHIRT MEN BLACK</t>
  </si>
  <si>
    <t>ICON AIRSHIP TSHIRT WOMEN WHITE</t>
  </si>
  <si>
    <t>UNITY FLAG COLOR BACK HOODIE BLACK</t>
  </si>
  <si>
    <t>UNITY FLAG COLOR BACK TSHIRT MEN BLACK</t>
  </si>
  <si>
    <t>UNITY FLAG COLOR BACK TSHIRT MEN WHITE</t>
  </si>
  <si>
    <t>DARK RED</t>
  </si>
  <si>
    <t>JET BLACK</t>
  </si>
  <si>
    <t>OPTICAL WHITE</t>
  </si>
  <si>
    <t>C0057-HOD073</t>
  </si>
  <si>
    <t>C0057-SST084</t>
  </si>
  <si>
    <t>C0057-SST073</t>
  </si>
  <si>
    <t>C0057-HOD078</t>
  </si>
  <si>
    <t>C0057-SST090</t>
  </si>
  <si>
    <t>FW25F-M078</t>
  </si>
  <si>
    <t>FW25T-M079</t>
  </si>
  <si>
    <t>C0057-HOD124</t>
  </si>
  <si>
    <t>C0057-SST139</t>
  </si>
  <si>
    <t>PAPERWORLD CHINA EVENT HOODIE BLACK</t>
  </si>
  <si>
    <t>PAPERWORLD CHINA EVENT TSHIRT BLACK</t>
  </si>
  <si>
    <t>室内幻境 中国限定款 黑色T恤</t>
  </si>
  <si>
    <t>AIRSHIP系列 酒红色连帽卫衣</t>
  </si>
  <si>
    <t>AIRSHIP系列 黑色短袖</t>
  </si>
  <si>
    <t xml:space="preserve">AIRSHIP系列 白色短袖 </t>
  </si>
  <si>
    <t>UNITY系列 黑色连帽卫衣</t>
  </si>
  <si>
    <t>UNITY系列 黑色短袖</t>
  </si>
  <si>
    <t>UNITY系列 白色短袖</t>
  </si>
  <si>
    <t xml:space="preserve">室内幻境 中国限定款 黑色连帽卫衣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</si>
</sst>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9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  <font>
      <sz val="10"/>
      <color rgb="FF000000"/>
      <name val="Aptos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8" fillId="0" borderId="0" applyFont="0" applyFill="0" applyBorder="0" applyAlignment="0" applyProtection="0"/>
  </cellStyleXfs>
  <cellXfs count="14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9" fillId="0" borderId="0" xfId="1" applyNumberFormat="1" applyFont="1" applyAlignment="1" applyProtection="1">
      <alignment vertical="center"/>
      <protection locked="0"/>
    </xf>
  </cellXfs>
  <cellStyles count="12">
    <cellStyle name="Comma 2" xfId="11" xr:uid="{B89CB49D-8643-4690-85AD-15902215988D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584515</xdr:colOff>
      <xdr:row>6</xdr:row>
      <xdr:rowOff>102152</xdr:rowOff>
    </xdr:from>
    <xdr:to>
      <xdr:col>7</xdr:col>
      <xdr:colOff>551384</xdr:colOff>
      <xdr:row>7</xdr:row>
      <xdr:rowOff>60738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4231229" y="1245152"/>
          <a:ext cx="574655" cy="1400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235858</xdr:colOff>
      <xdr:row>0</xdr:row>
      <xdr:rowOff>208644</xdr:rowOff>
    </xdr:from>
    <xdr:to>
      <xdr:col>6</xdr:col>
      <xdr:colOff>493563</xdr:colOff>
      <xdr:row>28</xdr:row>
      <xdr:rowOff>84622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024A1FB-EF61-EEB8-A924-48AADC41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208644"/>
          <a:ext cx="1473276" cy="5010407"/>
        </a:xfrm>
        <a:prstGeom prst="rect">
          <a:avLst/>
        </a:prstGeom>
      </xdr:spPr>
    </xdr:pic>
    <xdr:clientData/>
  </xdr:twoCellAnchor>
  <xdr:twoCellAnchor>
    <xdr:from>
      <xdr:col>6</xdr:col>
      <xdr:colOff>546416</xdr:colOff>
      <xdr:row>12</xdr:row>
      <xdr:rowOff>100339</xdr:rowOff>
    </xdr:from>
    <xdr:to>
      <xdr:col>7</xdr:col>
      <xdr:colOff>513285</xdr:colOff>
      <xdr:row>13</xdr:row>
      <xdr:rowOff>58925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24B455A-98B4-4A7B-B82E-D7E28D369941}"/>
            </a:ext>
          </a:extLst>
        </xdr:cNvPr>
        <xdr:cNvCxnSpPr/>
      </xdr:nvCxnSpPr>
      <xdr:spPr>
        <a:xfrm flipH="1">
          <a:off x="4193130" y="2331910"/>
          <a:ext cx="574655" cy="1400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437030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208642</xdr:colOff>
      <xdr:row>5</xdr:row>
      <xdr:rowOff>190500</xdr:rowOff>
    </xdr:from>
    <xdr:to>
      <xdr:col>9</xdr:col>
      <xdr:colOff>5397499</xdr:colOff>
      <xdr:row>9</xdr:row>
      <xdr:rowOff>57198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2856" y="1260929"/>
          <a:ext cx="5188857" cy="1050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353785</xdr:colOff>
      <xdr:row>7</xdr:row>
      <xdr:rowOff>108856</xdr:rowOff>
    </xdr:from>
    <xdr:to>
      <xdr:col>9</xdr:col>
      <xdr:colOff>3193142</xdr:colOff>
      <xdr:row>10</xdr:row>
      <xdr:rowOff>106183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3928" y="1669142"/>
          <a:ext cx="2839357" cy="541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abSelected="1" topLeftCell="A6" zoomScale="40" zoomScaleNormal="40" zoomScaleSheetLayoutView="55" zoomScalePageLayoutView="55" workbookViewId="0">
      <selection activeCell="I21" sqref="I21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28" t="s">
        <v>6</v>
      </c>
      <c r="G5" s="129"/>
      <c r="H5" s="136" t="s">
        <v>7</v>
      </c>
      <c r="I5" s="137"/>
      <c r="J5" s="22"/>
      <c r="K5" s="22"/>
      <c r="L5" s="23"/>
      <c r="M5" s="24" t="s">
        <v>8</v>
      </c>
      <c r="N5" s="25">
        <v>45863</v>
      </c>
    </row>
    <row r="6" spans="1:19" ht="30.75" customHeight="1">
      <c r="A6" s="95" t="s">
        <v>9</v>
      </c>
      <c r="B6" s="26"/>
      <c r="D6" s="27"/>
      <c r="E6" s="21"/>
      <c r="F6" s="128" t="s">
        <v>10</v>
      </c>
      <c r="G6" s="129"/>
      <c r="H6" s="138" t="s">
        <v>62</v>
      </c>
      <c r="I6" s="139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27"/>
      <c r="C7" s="127"/>
      <c r="D7" s="29"/>
      <c r="E7" s="21"/>
      <c r="F7" s="128" t="s">
        <v>13</v>
      </c>
      <c r="G7" s="129"/>
      <c r="H7" s="130">
        <v>45863</v>
      </c>
      <c r="I7" s="131"/>
      <c r="J7" s="22"/>
      <c r="K7" s="22"/>
      <c r="L7" s="23"/>
      <c r="M7" s="24" t="s">
        <v>14</v>
      </c>
      <c r="N7" s="30" t="s">
        <v>61</v>
      </c>
    </row>
    <row r="8" spans="1:19" ht="30.75" customHeight="1">
      <c r="A8" s="96" t="s">
        <v>15</v>
      </c>
      <c r="B8" s="135"/>
      <c r="C8" s="135"/>
      <c r="D8" s="31"/>
      <c r="E8" s="21"/>
      <c r="F8" s="128" t="s">
        <v>16</v>
      </c>
      <c r="G8" s="129"/>
      <c r="H8" s="130"/>
      <c r="I8" s="131"/>
      <c r="J8" s="32"/>
      <c r="K8" s="32"/>
      <c r="L8" s="23"/>
      <c r="M8" s="24" t="s">
        <v>17</v>
      </c>
      <c r="N8" s="33" t="s">
        <v>60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00">
        <f>'DETAIL QUANTITY _ MEN '!H12+'DETAIL QUANTITY _ WOMEN'!H4</f>
        <v>565</v>
      </c>
      <c r="J11" s="44">
        <v>0</v>
      </c>
      <c r="K11" s="44">
        <f t="shared" ref="K11" si="0">I11-J11</f>
        <v>565</v>
      </c>
      <c r="L11" s="91"/>
      <c r="M11" s="45">
        <f>K11*L11</f>
        <v>0</v>
      </c>
      <c r="N11" s="125" t="s">
        <v>63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 _ MEN '!H10</f>
        <v>2010</v>
      </c>
      <c r="J12" s="44">
        <v>0</v>
      </c>
      <c r="K12" s="44">
        <f t="shared" ref="K12" si="1">I12-J12</f>
        <v>2010</v>
      </c>
      <c r="L12" s="91"/>
      <c r="M12" s="45">
        <f>K12*L12</f>
        <v>0</v>
      </c>
      <c r="N12" s="126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2575</v>
      </c>
      <c r="J14" s="63"/>
      <c r="K14" s="62">
        <f>SUM(K11:K13)</f>
        <v>2575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3" t="s">
        <v>40</v>
      </c>
      <c r="B16" s="133"/>
      <c r="C16" s="72"/>
      <c r="D16" s="73"/>
      <c r="E16" s="134" t="s">
        <v>41</v>
      </c>
      <c r="F16" s="134"/>
      <c r="G16" s="134"/>
      <c r="H16" s="74"/>
      <c r="I16" s="75"/>
      <c r="J16" s="75"/>
      <c r="K16" s="75"/>
      <c r="L16" s="132" t="s">
        <v>42</v>
      </c>
      <c r="M16" s="132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140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F5:G5"/>
    <mergeCell ref="H5:I5"/>
    <mergeCell ref="F6:G6"/>
    <mergeCell ref="H6:I6"/>
    <mergeCell ref="F8:G8"/>
    <mergeCell ref="H8:I8"/>
    <mergeCell ref="N11:N12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topLeftCell="A15" zoomScale="70" zoomScaleNormal="70" workbookViewId="0">
      <selection activeCell="J21" sqref="J21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7" spans="1:15">
      <c r="I7" t="s">
        <v>49</v>
      </c>
    </row>
    <row r="8" spans="1:15">
      <c r="O8" s="113"/>
    </row>
    <row r="9" spans="1:15">
      <c r="O9" s="113"/>
    </row>
    <row r="10" spans="1:15">
      <c r="O10" s="113"/>
    </row>
    <row r="11" spans="1:15">
      <c r="O11" s="113"/>
    </row>
    <row r="13" spans="1:15">
      <c r="I13" t="s">
        <v>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J12"/>
  <sheetViews>
    <sheetView topLeftCell="C1" zoomScale="55" zoomScaleNormal="55" workbookViewId="0">
      <selection activeCell="E11" sqref="E11"/>
    </sheetView>
  </sheetViews>
  <sheetFormatPr defaultColWidth="8.81640625" defaultRowHeight="14.5"/>
  <cols>
    <col min="1" max="1" width="31.81640625" style="105" hidden="1" customWidth="1"/>
    <col min="2" max="2" width="29.90625" style="105" hidden="1" customWidth="1"/>
    <col min="3" max="3" width="47.6328125" style="105" customWidth="1"/>
    <col min="4" max="4" width="20.36328125" style="105" hidden="1" customWidth="1"/>
    <col min="5" max="5" width="39" style="105" customWidth="1"/>
    <col min="6" max="6" width="20.36328125" style="105" customWidth="1"/>
    <col min="7" max="7" width="16" style="107" hidden="1" customWidth="1"/>
    <col min="8" max="8" width="22.6328125" style="107" customWidth="1"/>
    <col min="9" max="9" width="13.453125" style="107" hidden="1" customWidth="1"/>
    <col min="10" max="10" width="87.7265625" style="106" customWidth="1"/>
    <col min="11" max="16384" width="8.81640625" style="106"/>
  </cols>
  <sheetData>
    <row r="1" spans="1:10">
      <c r="D1" s="105" t="s">
        <v>50</v>
      </c>
    </row>
    <row r="3" spans="1:10">
      <c r="A3" s="101" t="s">
        <v>43</v>
      </c>
      <c r="B3" s="101" t="s">
        <v>52</v>
      </c>
      <c r="C3" s="101" t="s">
        <v>44</v>
      </c>
      <c r="D3" s="101" t="s">
        <v>53</v>
      </c>
      <c r="E3" s="101"/>
      <c r="F3" s="101" t="s">
        <v>54</v>
      </c>
      <c r="G3" s="102" t="s">
        <v>45</v>
      </c>
      <c r="H3" s="103" t="s">
        <v>51</v>
      </c>
      <c r="I3" s="103"/>
      <c r="J3" s="110" t="s">
        <v>46</v>
      </c>
    </row>
    <row r="4" spans="1:10" ht="21" customHeight="1">
      <c r="A4" s="108" t="s">
        <v>64</v>
      </c>
      <c r="B4" s="108" t="s">
        <v>79</v>
      </c>
      <c r="C4" s="120" t="s">
        <v>70</v>
      </c>
      <c r="D4" s="120" t="s">
        <v>76</v>
      </c>
      <c r="E4" s="122" t="s">
        <v>91</v>
      </c>
      <c r="F4" s="111" t="s">
        <v>38</v>
      </c>
      <c r="G4" s="104">
        <f>ROUNDUP(I4*1.05,0)</f>
        <v>315</v>
      </c>
      <c r="H4" s="104">
        <f>G4+20</f>
        <v>335</v>
      </c>
      <c r="I4" s="114">
        <v>300</v>
      </c>
      <c r="J4" s="117" t="s">
        <v>57</v>
      </c>
    </row>
    <row r="5" spans="1:10" ht="21" customHeight="1">
      <c r="A5" s="108" t="s">
        <v>65</v>
      </c>
      <c r="B5" s="108" t="s">
        <v>80</v>
      </c>
      <c r="C5" s="120" t="s">
        <v>71</v>
      </c>
      <c r="D5" s="121" t="s">
        <v>77</v>
      </c>
      <c r="E5" s="123" t="s">
        <v>92</v>
      </c>
      <c r="F5" s="111" t="s">
        <v>38</v>
      </c>
      <c r="G5" s="104">
        <f t="shared" ref="G5:G9" si="0">ROUNDUP(I5*1.05,0)</f>
        <v>315</v>
      </c>
      <c r="H5" s="104">
        <f t="shared" ref="H5:H9" si="1">G5+20</f>
        <v>335</v>
      </c>
      <c r="I5" s="114">
        <v>300</v>
      </c>
      <c r="J5" s="119"/>
    </row>
    <row r="6" spans="1:10" ht="21" customHeight="1">
      <c r="A6" s="108" t="s">
        <v>67</v>
      </c>
      <c r="B6" s="108" t="s">
        <v>82</v>
      </c>
      <c r="C6" s="120" t="s">
        <v>73</v>
      </c>
      <c r="D6" s="120" t="s">
        <v>77</v>
      </c>
      <c r="E6" s="122" t="s">
        <v>94</v>
      </c>
      <c r="F6" s="111" t="s">
        <v>38</v>
      </c>
      <c r="G6" s="104">
        <f t="shared" si="0"/>
        <v>315</v>
      </c>
      <c r="H6" s="104">
        <f t="shared" si="1"/>
        <v>335</v>
      </c>
      <c r="I6" s="114">
        <v>300</v>
      </c>
      <c r="J6" s="119"/>
    </row>
    <row r="7" spans="1:10" ht="21" customHeight="1">
      <c r="A7" s="108" t="s">
        <v>68</v>
      </c>
      <c r="B7" s="108" t="s">
        <v>83</v>
      </c>
      <c r="C7" s="120" t="s">
        <v>74</v>
      </c>
      <c r="D7" s="121" t="s">
        <v>77</v>
      </c>
      <c r="E7" s="123" t="s">
        <v>95</v>
      </c>
      <c r="F7" s="111" t="s">
        <v>38</v>
      </c>
      <c r="G7" s="104">
        <f t="shared" si="0"/>
        <v>210</v>
      </c>
      <c r="H7" s="104">
        <f t="shared" si="1"/>
        <v>230</v>
      </c>
      <c r="I7" s="114">
        <v>200</v>
      </c>
      <c r="J7" s="119"/>
    </row>
    <row r="8" spans="1:10" ht="30" customHeight="1">
      <c r="A8" s="108" t="s">
        <v>84</v>
      </c>
      <c r="B8" s="108" t="s">
        <v>86</v>
      </c>
      <c r="C8" s="120" t="s">
        <v>88</v>
      </c>
      <c r="D8" s="121"/>
      <c r="E8" s="123" t="s">
        <v>97</v>
      </c>
      <c r="F8" s="111" t="s">
        <v>38</v>
      </c>
      <c r="G8" s="104">
        <f t="shared" si="0"/>
        <v>210</v>
      </c>
      <c r="H8" s="104">
        <f t="shared" si="1"/>
        <v>230</v>
      </c>
      <c r="I8" s="114">
        <v>200</v>
      </c>
      <c r="J8" s="119"/>
    </row>
    <row r="9" spans="1:10" ht="21" customHeight="1">
      <c r="A9" s="108" t="s">
        <v>85</v>
      </c>
      <c r="B9" s="108" t="s">
        <v>87</v>
      </c>
      <c r="C9" s="120" t="s">
        <v>89</v>
      </c>
      <c r="D9" s="121"/>
      <c r="E9" s="123" t="s">
        <v>90</v>
      </c>
      <c r="F9" s="111" t="s">
        <v>38</v>
      </c>
      <c r="G9" s="104">
        <f t="shared" si="0"/>
        <v>525</v>
      </c>
      <c r="H9" s="104">
        <f t="shared" si="1"/>
        <v>545</v>
      </c>
      <c r="I9" s="114">
        <v>500</v>
      </c>
      <c r="J9" s="119"/>
    </row>
    <row r="10" spans="1:10" ht="25.5" customHeight="1">
      <c r="A10" s="108"/>
      <c r="B10" s="108"/>
      <c r="C10" s="111"/>
      <c r="D10" s="111"/>
      <c r="E10" s="111"/>
      <c r="F10" s="115" t="s">
        <v>55</v>
      </c>
      <c r="G10" s="116"/>
      <c r="H10" s="116">
        <f>SUM(H4:H9)</f>
        <v>2010</v>
      </c>
      <c r="I10" s="114"/>
      <c r="J10" s="109"/>
    </row>
    <row r="11" spans="1:10" ht="21" customHeight="1">
      <c r="A11" s="108" t="s">
        <v>69</v>
      </c>
      <c r="B11" s="108" t="s">
        <v>81</v>
      </c>
      <c r="C11" s="120" t="s">
        <v>75</v>
      </c>
      <c r="D11" s="120" t="s">
        <v>78</v>
      </c>
      <c r="E11" s="122" t="s">
        <v>96</v>
      </c>
      <c r="F11" s="111" t="s">
        <v>36</v>
      </c>
      <c r="G11" s="104">
        <f>ROUNDUP(I11*1.05,0)</f>
        <v>315</v>
      </c>
      <c r="H11" s="104">
        <f>G11+20</f>
        <v>335</v>
      </c>
      <c r="I11" s="114">
        <v>300</v>
      </c>
      <c r="J11" s="119"/>
    </row>
    <row r="12" spans="1:10" ht="25.5" customHeight="1">
      <c r="A12" s="108"/>
      <c r="B12" s="108"/>
      <c r="C12" s="111"/>
      <c r="D12" s="111"/>
      <c r="E12" s="111"/>
      <c r="F12" s="115" t="s">
        <v>56</v>
      </c>
      <c r="G12" s="116"/>
      <c r="H12" s="116">
        <f>H11</f>
        <v>335</v>
      </c>
      <c r="I12" s="114"/>
      <c r="J12" s="109"/>
    </row>
  </sheetData>
  <autoFilter ref="A3:H11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J6"/>
  <sheetViews>
    <sheetView topLeftCell="C1" zoomScale="55" zoomScaleNormal="55" workbookViewId="0">
      <selection activeCell="E4" sqref="E4"/>
    </sheetView>
  </sheetViews>
  <sheetFormatPr defaultColWidth="8.81640625" defaultRowHeight="14.5"/>
  <cols>
    <col min="1" max="2" width="33" style="105" hidden="1" customWidth="1"/>
    <col min="3" max="3" width="47.6328125" style="105" customWidth="1"/>
    <col min="4" max="4" width="20.36328125" style="105" hidden="1" customWidth="1"/>
    <col min="5" max="5" width="31.7265625" style="105" customWidth="1"/>
    <col min="6" max="6" width="20.36328125" style="105" customWidth="1"/>
    <col min="7" max="7" width="16" style="107" hidden="1" customWidth="1"/>
    <col min="8" max="8" width="22.6328125" style="107" customWidth="1"/>
    <col min="9" max="9" width="22.6328125" style="107" hidden="1" customWidth="1"/>
    <col min="10" max="10" width="87.7265625" style="106" customWidth="1"/>
    <col min="11" max="16384" width="8.81640625" style="106"/>
  </cols>
  <sheetData>
    <row r="1" spans="1:10">
      <c r="D1" s="105" t="s">
        <v>50</v>
      </c>
    </row>
    <row r="3" spans="1:10">
      <c r="A3" s="101" t="s">
        <v>43</v>
      </c>
      <c r="B3" s="101" t="s">
        <v>52</v>
      </c>
      <c r="C3" s="101" t="s">
        <v>44</v>
      </c>
      <c r="D3" s="101" t="s">
        <v>53</v>
      </c>
      <c r="E3" s="101"/>
      <c r="F3" s="101" t="s">
        <v>54</v>
      </c>
      <c r="G3" s="102" t="s">
        <v>45</v>
      </c>
      <c r="H3" s="103" t="s">
        <v>51</v>
      </c>
      <c r="I3" s="103"/>
      <c r="J3" s="110" t="s">
        <v>46</v>
      </c>
    </row>
    <row r="4" spans="1:10" ht="25.5" customHeight="1">
      <c r="A4" s="108" t="s">
        <v>66</v>
      </c>
      <c r="B4" s="108" t="s">
        <v>81</v>
      </c>
      <c r="C4" s="111" t="s">
        <v>72</v>
      </c>
      <c r="D4" s="111" t="s">
        <v>78</v>
      </c>
      <c r="E4" s="124" t="s">
        <v>93</v>
      </c>
      <c r="F4" s="111" t="s">
        <v>36</v>
      </c>
      <c r="G4" s="104">
        <f>ROUNDUP(I4*1.05,0)</f>
        <v>210</v>
      </c>
      <c r="H4" s="104">
        <f>G4+20</f>
        <v>230</v>
      </c>
      <c r="I4" s="114">
        <v>200</v>
      </c>
      <c r="J4" s="117" t="s">
        <v>57</v>
      </c>
    </row>
    <row r="5" spans="1:10" ht="25.5" customHeight="1">
      <c r="A5" s="108"/>
      <c r="B5" s="108"/>
      <c r="C5" s="111"/>
      <c r="D5" s="111"/>
      <c r="E5" s="111"/>
      <c r="F5" s="115" t="s">
        <v>58</v>
      </c>
      <c r="G5" s="116"/>
      <c r="H5" s="116">
        <f>SUM(H4:H4)</f>
        <v>230</v>
      </c>
      <c r="I5" s="114"/>
      <c r="J5" s="118" t="s">
        <v>59</v>
      </c>
    </row>
    <row r="6" spans="1:10">
      <c r="J6" s="118" t="s">
        <v>47</v>
      </c>
    </row>
  </sheetData>
  <autoFilter ref="A3:H4" xr:uid="{F86044A1-54B7-4A3B-BA9E-6F376B3A8AE6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2025-10-02T14:32:08Z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