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4-FW25/2-PRODUCTION/4-INTERNAL-PURCHASE-ORDER/4-2-TRIM-ORDER/TRIM-PO/SIGN-PO/"/>
    </mc:Choice>
  </mc:AlternateContent>
  <xr:revisionPtr revIDLastSave="330" documentId="13_ncr:1_{A55C6A2F-0028-4AE0-8043-DFA5BB240116}" xr6:coauthVersionLast="47" xr6:coauthVersionMax="47" xr10:uidLastSave="{B48B9C9A-F2EE-4298-B0DB-9FA6BF5BF84A}"/>
  <bookViews>
    <workbookView xWindow="-110" yWindow="-110" windowWidth="19420" windowHeight="10300" tabRatio="576" firstSheet="1" activeTab="2" xr2:uid="{00000000-000D-0000-FFFF-FFFF00000000}"/>
  </bookViews>
  <sheets>
    <sheet name="PO" sheetId="2" state="hidden" r:id="rId1"/>
    <sheet name="LAYOUT" sheetId="4" r:id="rId2"/>
    <sheet name="DETAIL" sheetId="3" r:id="rId3"/>
  </sheets>
  <definedNames>
    <definedName name="_xlnm._FilterDatabase" localSheetId="2" hidden="1">DETAIL!$C$1:$G$4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G2" i="3"/>
  <c r="F2" i="3" l="1"/>
  <c r="F3" i="3"/>
  <c r="G4" i="3" l="1"/>
  <c r="I11" i="2"/>
  <c r="H7" i="2"/>
  <c r="I13" i="2" l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<sst xmlns="http://schemas.openxmlformats.org/spreadsheetml/2006/main" count="64" uniqueCount="63">
  <si>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</si>
  <si>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</si>
  <si>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</si>
  <si>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</si>
  <si>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</si>
  <si>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</si>
  <si>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</si>
  <si>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</si>
  <si>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</si>
  <si>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</si>
  <si>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</si>
  <si>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</si>
  <si>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</si>
  <si>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</si>
  <si>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</si>
  <si>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</si>
  <si>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</si>
  <si>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</si>
  <si>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</si>
  <si>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</si>
  <si>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</si>
  <si>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</si>
  <si>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</si>
  <si>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</si>
  <si>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</si>
  <si>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</si>
  <si>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</si>
  <si>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</si>
  <si>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</si>
  <si>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</si>
  <si>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</si>
  <si>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</si>
  <si>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</si>
  <si>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</si>
  <si>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</si>
  <si>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</si>
  <si>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PCS</t>
  </si>
  <si>
    <t>TBC</t>
  </si>
  <si>
    <t>WHITE</t>
  </si>
  <si>
    <t>TOMORROWLAND</t>
  </si>
  <si>
    <t>ALL STYLES</t>
  </si>
  <si>
    <t>CHI/OANH</t>
  </si>
  <si>
    <t>STICKER</t>
  </si>
  <si>
    <t>ART NOUVEAU HOODIE WOMEN OFF WHITE</t>
  </si>
  <si>
    <t>32.1224.0215.031.9001</t>
  </si>
  <si>
    <t>AS UA STANDARD</t>
  </si>
  <si>
    <t>REFERENCE</t>
  </si>
  <si>
    <t>QUANTITY PCS</t>
  </si>
  <si>
    <t>QUANTITY ORDER</t>
  </si>
  <si>
    <t>PAPER - DÀI 28CM X RÔNG 3.5CM - CỠ CHỮ 50</t>
  </si>
  <si>
    <t>SH</t>
  </si>
  <si>
    <t>ERP</t>
  </si>
  <si>
    <t>T25  SU25  G2838</t>
  </si>
  <si>
    <t>HOODIE</t>
  </si>
  <si>
    <t>SU25-DROP NOS</t>
  </si>
  <si>
    <t>UA STYLE</t>
  </si>
  <si>
    <t>LS TEE</t>
  </si>
  <si>
    <t>FW25F-F090</t>
  </si>
  <si>
    <t>FW25T-M089</t>
  </si>
  <si>
    <t>HAPPICON SKI HOODIE WHITE</t>
  </si>
  <si>
    <t>HAPPICON SKI LONGSLEEVE MEN BLACK</t>
  </si>
  <si>
    <t>C0057-HOD144</t>
  </si>
  <si>
    <t>C0057-LST017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</si>
</sst>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5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6"/>
      <color theme="1"/>
      <name val="Arial"/>
      <family val="2"/>
    </font>
    <font>
      <b/>
      <sz val="50"/>
      <color theme="1"/>
      <name val="Calibri"/>
      <family val="2"/>
      <scheme val="minor"/>
    </font>
    <font>
      <sz val="45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sz val="8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</cellStyleXfs>
  <cellXfs count="128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166" fontId="9" fillId="0" borderId="1" xfId="5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1" xfId="0" applyFont="1" applyBorder="1"/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right"/>
    </xf>
    <xf numFmtId="0" fontId="0" fillId="0" borderId="1" xfId="0" applyBorder="1"/>
    <xf numFmtId="1" fontId="0" fillId="0" borderId="1" xfId="0" applyNumberFormat="1" applyBorder="1"/>
    <xf numFmtId="1" fontId="19" fillId="3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0" fillId="0" borderId="1" xfId="0" applyBorder="1" applyAlignment="1">
      <alignment wrapText="1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3D247A91-C8CD-48A7-80B2-1A7AA0B41E3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155864</xdr:colOff>
      <xdr:row>2</xdr:row>
      <xdr:rowOff>467591</xdr:rowOff>
    </xdr:from>
    <xdr:to>
      <xdr:col>1</xdr:col>
      <xdr:colOff>6771409</xdr:colOff>
      <xdr:row>2</xdr:row>
      <xdr:rowOff>467591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B425BE0-B4C2-125B-9AA1-6AE60A256726}"/>
            </a:ext>
          </a:extLst>
        </xdr:cNvPr>
        <xdr:cNvCxnSpPr/>
      </xdr:nvCxnSpPr>
      <xdr:spPr>
        <a:xfrm>
          <a:off x="155864" y="2095500"/>
          <a:ext cx="12590318" cy="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0</xdr:col>
      <xdr:colOff>5316681</xdr:colOff>
      <xdr:row>2</xdr:row>
      <xdr:rowOff>675409</xdr:rowOff>
    </xdr:from>
    <xdr:ext cx="1262718" cy="64024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4E5EC3A-27AD-8BEB-18F6-C43095F1DF75}"/>
            </a:ext>
          </a:extLst>
        </xdr:cNvPr>
        <xdr:cNvSpPr txBox="1"/>
      </xdr:nvSpPr>
      <xdr:spPr>
        <a:xfrm>
          <a:off x="5316681" y="2303318"/>
          <a:ext cx="1262718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500" b="1">
              <a:solidFill>
                <a:srgbClr val="FF0000"/>
              </a:solidFill>
            </a:rPr>
            <a:t>28CM</a:t>
          </a:r>
        </a:p>
      </xdr:txBody>
    </xdr:sp>
    <xdr:clientData/>
  </xdr:oneCellAnchor>
  <xdr:twoCellAnchor>
    <xdr:from>
      <xdr:col>2</xdr:col>
      <xdr:colOff>432955</xdr:colOff>
      <xdr:row>0</xdr:row>
      <xdr:rowOff>69273</xdr:rowOff>
    </xdr:from>
    <xdr:to>
      <xdr:col>2</xdr:col>
      <xdr:colOff>432955</xdr:colOff>
      <xdr:row>2</xdr:row>
      <xdr:rowOff>34636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A743141-4816-051C-AFFA-FBEDE656CB49}"/>
            </a:ext>
          </a:extLst>
        </xdr:cNvPr>
        <xdr:cNvCxnSpPr/>
      </xdr:nvCxnSpPr>
      <xdr:spPr>
        <a:xfrm>
          <a:off x="13196455" y="69273"/>
          <a:ext cx="0" cy="1593272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3</xdr:col>
      <xdr:colOff>86591</xdr:colOff>
      <xdr:row>0</xdr:row>
      <xdr:rowOff>519545</xdr:rowOff>
    </xdr:from>
    <xdr:ext cx="1389419" cy="64024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F08F629-5A2C-AF8C-437B-41AB1A99B781}"/>
            </a:ext>
          </a:extLst>
        </xdr:cNvPr>
        <xdr:cNvSpPr txBox="1"/>
      </xdr:nvSpPr>
      <xdr:spPr>
        <a:xfrm>
          <a:off x="13456227" y="519545"/>
          <a:ext cx="1389419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500" b="1">
              <a:solidFill>
                <a:srgbClr val="FF0000"/>
              </a:solidFill>
            </a:rPr>
            <a:t>3.5CM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opLeftCell="A3" zoomScale="55" zoomScaleNormal="55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97" customWidth="1"/>
    <col min="2" max="2" width="14.54296875" style="7" customWidth="1"/>
    <col min="3" max="3" width="28.7265625" style="7" customWidth="1"/>
    <col min="4" max="4" width="33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2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1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3" t="s">
        <v>5</v>
      </c>
      <c r="C5" s="98" t="s">
        <v>50</v>
      </c>
      <c r="D5" s="17"/>
      <c r="E5" s="18"/>
      <c r="F5" s="111" t="s">
        <v>6</v>
      </c>
      <c r="G5" s="112"/>
      <c r="H5" s="119" t="s">
        <v>39</v>
      </c>
      <c r="I5" s="120"/>
      <c r="J5" s="19"/>
      <c r="K5" s="19"/>
      <c r="L5" s="20"/>
      <c r="M5" s="21" t="s">
        <v>7</v>
      </c>
      <c r="N5" s="22">
        <v>45712</v>
      </c>
    </row>
    <row r="6" spans="1:19" ht="30.75" customHeight="1">
      <c r="A6" s="94" t="s">
        <v>8</v>
      </c>
      <c r="B6" s="23"/>
      <c r="D6" s="24"/>
      <c r="E6" s="18"/>
      <c r="F6" s="111" t="s">
        <v>9</v>
      </c>
      <c r="G6" s="112"/>
      <c r="H6" s="121" t="s">
        <v>54</v>
      </c>
      <c r="I6" s="122"/>
      <c r="J6" s="19"/>
      <c r="K6" s="19"/>
      <c r="L6" s="20"/>
      <c r="M6" s="21" t="s">
        <v>10</v>
      </c>
      <c r="N6" s="25" t="s">
        <v>51</v>
      </c>
    </row>
    <row r="7" spans="1:19" ht="30.75" customHeight="1">
      <c r="A7" s="94" t="s">
        <v>11</v>
      </c>
      <c r="B7" s="110"/>
      <c r="C7" s="110"/>
      <c r="D7" s="26"/>
      <c r="E7" s="18"/>
      <c r="F7" s="111" t="s">
        <v>12</v>
      </c>
      <c r="G7" s="112"/>
      <c r="H7" s="113">
        <f>N5+20</f>
        <v>45732</v>
      </c>
      <c r="I7" s="114"/>
      <c r="J7" s="19"/>
      <c r="K7" s="19"/>
      <c r="L7" s="20"/>
      <c r="M7" s="21" t="s">
        <v>13</v>
      </c>
      <c r="N7" s="27" t="s">
        <v>52</v>
      </c>
    </row>
    <row r="8" spans="1:19" ht="30.75" customHeight="1">
      <c r="A8" s="95" t="s">
        <v>14</v>
      </c>
      <c r="B8" s="118"/>
      <c r="C8" s="118"/>
      <c r="D8" s="28"/>
      <c r="E8" s="18"/>
      <c r="F8" s="111" t="s">
        <v>15</v>
      </c>
      <c r="G8" s="112"/>
      <c r="H8" s="113" t="s">
        <v>37</v>
      </c>
      <c r="I8" s="114"/>
      <c r="J8" s="29"/>
      <c r="K8" s="29"/>
      <c r="L8" s="20"/>
      <c r="M8" s="21" t="s">
        <v>16</v>
      </c>
      <c r="N8" s="30" t="s">
        <v>41</v>
      </c>
      <c r="O8" s="31"/>
      <c r="P8" s="31"/>
    </row>
    <row r="9" spans="1:19" ht="5.65" customHeight="1">
      <c r="A9" s="96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19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19" ht="125.25" customHeight="1">
      <c r="A11" s="88" t="s">
        <v>40</v>
      </c>
      <c r="B11" s="88"/>
      <c r="C11" s="43" t="s">
        <v>42</v>
      </c>
      <c r="D11" s="44" t="s">
        <v>49</v>
      </c>
      <c r="E11" s="45" t="s">
        <v>45</v>
      </c>
      <c r="F11" s="44" t="s">
        <v>35</v>
      </c>
      <c r="G11" s="46" t="s">
        <v>38</v>
      </c>
      <c r="H11" s="47" t="s">
        <v>36</v>
      </c>
      <c r="I11" s="108" t="e">
        <f>DETAIL!#REF!</f>
        <v>#REF!</v>
      </c>
      <c r="J11" s="41">
        <v>0</v>
      </c>
      <c r="K11" s="41" t="e">
        <f t="shared" ref="K11" si="0">I11-J11</f>
        <v>#REF!</v>
      </c>
      <c r="L11" s="89"/>
      <c r="M11" s="42" t="e">
        <f t="shared" ref="M11" si="1">K11*L11</f>
        <v>#REF!</v>
      </c>
      <c r="N11" s="90"/>
    </row>
    <row r="12" spans="1:19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19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 t="e">
        <f>SUM(I11:I12)</f>
        <v>#REF!</v>
      </c>
      <c r="J13" s="61"/>
      <c r="K13" s="60" t="e">
        <f>SUM(K11:K12)</f>
        <v>#REF!</v>
      </c>
      <c r="L13" s="62"/>
      <c r="M13" s="63" t="e">
        <f>SUM(M11:M12)</f>
        <v>#REF!</v>
      </c>
      <c r="N13" s="64"/>
    </row>
    <row r="14" spans="1:19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19" ht="21.75" customHeight="1">
      <c r="A15" s="116" t="s">
        <v>31</v>
      </c>
      <c r="B15" s="116"/>
      <c r="C15" s="70"/>
      <c r="D15" s="71"/>
      <c r="E15" s="117" t="s">
        <v>32</v>
      </c>
      <c r="F15" s="117"/>
      <c r="G15" s="117"/>
      <c r="H15" s="72"/>
      <c r="I15" s="73"/>
      <c r="J15" s="73"/>
      <c r="K15" s="73"/>
      <c r="L15" s="115" t="s">
        <v>33</v>
      </c>
      <c r="M15" s="115"/>
      <c r="N15" s="64"/>
    </row>
    <row r="16" spans="1:19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/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/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14C1B-BBDA-4DD7-AD4C-D0152FFC6E1C}">
  <dimension ref="A1:B2"/>
  <sheetViews>
    <sheetView zoomScale="55" zoomScaleNormal="55" workbookViewId="0">
      <selection activeCell="A6" sqref="A6"/>
    </sheetView>
  </sheetViews>
  <sheetFormatPr defaultColWidth="9.1796875" defaultRowHeight="102"/>
  <cols>
    <col min="1" max="1" width="89.54296875" style="100" customWidth="1"/>
    <col min="2" max="2" width="101.81640625" style="101" customWidth="1"/>
    <col min="3" max="16384" width="9.1796875" style="102"/>
  </cols>
  <sheetData>
    <row r="1" spans="1:2" s="99" customFormat="1" ht="64">
      <c r="A1" s="123" t="s">
        <v>43</v>
      </c>
      <c r="B1" s="124"/>
    </row>
    <row r="2" spans="1:2" s="99" customFormat="1" ht="64">
      <c r="A2" s="125" t="s">
        <v>44</v>
      </c>
      <c r="B2" s="126"/>
    </row>
  </sheetData>
  <mergeCells count="2">
    <mergeCell ref="A1:B1"/>
    <mergeCell ref="A2:B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94E84-7785-440C-BD8B-E712CFFDF211}">
  <dimension ref="A1:G4"/>
  <sheetViews>
    <sheetView tabSelected="1" workbookViewId="0">
      <selection activeCell="G7" sqref="G7"/>
    </sheetView>
  </sheetViews>
  <sheetFormatPr defaultColWidth="12.1796875" defaultRowHeight="14.5"/>
  <cols>
    <col min="1" max="1" width="15.453125" customWidth="1"/>
    <col min="2" max="2" width="13.453125" customWidth="1"/>
    <col min="3" max="3" width="45.26953125" customWidth="1"/>
    <col min="4" max="4" width="12.453125" customWidth="1"/>
    <col min="5" max="6" width="17.26953125" hidden="1" customWidth="1"/>
    <col min="7" max="7" width="20.7265625" customWidth="1"/>
  </cols>
  <sheetData>
    <row r="1" spans="1:7" ht="15.5">
      <c r="A1" s="103" t="s">
        <v>46</v>
      </c>
      <c r="B1" s="103" t="s">
        <v>55</v>
      </c>
      <c r="C1" s="104" t="s">
        <v>19</v>
      </c>
      <c r="D1" s="104"/>
      <c r="E1" s="105" t="s">
        <v>47</v>
      </c>
      <c r="F1" s="105"/>
      <c r="G1" s="105" t="s">
        <v>48</v>
      </c>
    </row>
    <row r="2" spans="1:7">
      <c r="A2" s="106" t="s">
        <v>57</v>
      </c>
      <c r="B2" s="106" t="s">
        <v>61</v>
      </c>
      <c r="C2" s="127" t="s">
        <v>59</v>
      </c>
      <c r="D2" s="106" t="s">
        <v>53</v>
      </c>
      <c r="E2" s="106">
        <v>250</v>
      </c>
      <c r="F2" s="106">
        <f>ROUNDUP(E2*1.05,0)</f>
        <v>263</v>
      </c>
      <c r="G2" s="107">
        <f>ROUNDUP(F2/10,0)*2+5</f>
        <v>59</v>
      </c>
    </row>
    <row r="3" spans="1:7">
      <c r="A3" s="106" t="s">
        <v>58</v>
      </c>
      <c r="B3" s="106" t="s">
        <v>62</v>
      </c>
      <c r="C3" s="127" t="s">
        <v>60</v>
      </c>
      <c r="D3" s="106" t="s">
        <v>56</v>
      </c>
      <c r="E3" s="106">
        <v>150</v>
      </c>
      <c r="F3" s="106">
        <f t="shared" ref="F3" si="0">ROUNDUP(E3*1.05,0)</f>
        <v>158</v>
      </c>
      <c r="G3" s="107">
        <f>ROUNDUP(F3/40,0)*2+3</f>
        <v>11</v>
      </c>
    </row>
    <row r="4" spans="1:7">
      <c r="G4" s="109">
        <f>SUM(G2:G3)</f>
        <v>70</v>
      </c>
    </row>
  </sheetData>
  <autoFilter ref="C1:G4" xr:uid="{E4194E84-7785-440C-BD8B-E712CFFDF211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Props1.xml><?xml version="1.0" encoding="utf-8"?>
<ds:datastoreItem xmlns:ds="http://schemas.openxmlformats.org/officeDocument/2006/customXml" ds:itemID="{C165A6EB-4851-43AB-9A11-DD01493012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295A93-F34E-4E0D-AC28-B4E3D3602D39}">
  <ds:schemaRefs>
    <ds:schemaRef ds:uri="http://schemas.microsoft.com/office/2006/metadata/properties"/>
    <ds:schemaRef ds:uri="http://schemas.microsoft.com/office/infopath/2007/PartnerControls"/>
    <ds:schemaRef ds:uri="1972f4fa-a3a2-4010-a47e-cf3d6c5d1421"/>
    <ds:schemaRef ds:uri="4bf10b48-52f7-4ad4-b1e1-de514cec68e0"/>
    <ds:schemaRef ds:uri="cc099e4b-e381-4360-bcff-5e1f51ab48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2024-08-16T06:41:12Z</cp:lastPrinted>
  <dcterms:created xsi:type="dcterms:W3CDTF">2020-11-11T02:21:38Z</dcterms:created>
  <dcterms:modified xsi:type="dcterms:W3CDTF">2025-07-15T03:06:39Z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