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TOMORROWLAND/4-FW25/2-PRODUCTION/4-INTERNAL-PURCHASE-ORDER/4-2-TRIM-ORDER/TRIM-PO/SIGN-PO/"/>
    </mc:Choice>
  </mc:AlternateContent>
  <xr:revisionPtr revIDLastSave="408" documentId="13_ncr:1_{E11DB73C-1ED5-4338-9B46-16860248CAE1}" xr6:coauthVersionLast="47" xr6:coauthVersionMax="47" xr10:uidLastSave="{CAD87974-FA0C-470F-925A-CE28BAEF57D8}"/>
  <bookViews>
    <workbookView xWindow="-110" yWindow="-110" windowWidth="19420" windowHeight="10300" firstSheet="1" activeTab="2" xr2:uid="{00000000-000D-0000-FFFF-FFFF00000000}"/>
  </bookViews>
  <sheets>
    <sheet name="PO" sheetId="2" state="hidden" r:id="rId1"/>
    <sheet name="LAYOUT " sheetId="5" r:id="rId2"/>
    <sheet name="DETAIL QUANTITY _ MEN " sheetId="6" r:id="rId3"/>
    <sheet name="C0057-HOD089" sheetId="7" r:id="rId4"/>
    <sheet name="C0057-CRW014" sheetId="8" r:id="rId5"/>
  </sheets>
  <definedNames>
    <definedName name="_xlnm._FilterDatabase" localSheetId="4" hidden="1">'C0057-CRW014'!$A$3:$G$17</definedName>
    <definedName name="_xlnm._FilterDatabase" localSheetId="3" hidden="1">'C0057-HOD089'!$A$3:$G$17</definedName>
    <definedName name="_xlnm._FilterDatabase" localSheetId="2" hidden="1">'DETAIL QUANTITY _ MEN '!$A$3:$G$20</definedName>
    <definedName name="_xlnm.Print_Area" localSheetId="0">PO!$A$1:$N$16</definedName>
    <definedName name="_xlnm.Print_Titles" localSheetId="0">PO!$4:$10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6" l="1"/>
  <c r="G9" i="6"/>
  <c r="G5" i="7"/>
  <c r="G5" i="8"/>
  <c r="H5" i="8"/>
  <c r="F4" i="8"/>
  <c r="G4" i="8" s="1"/>
  <c r="H5" i="7"/>
  <c r="F4" i="7"/>
  <c r="G4" i="7" s="1"/>
  <c r="F6" i="6"/>
  <c r="G6" i="6" s="1"/>
  <c r="F5" i="6"/>
  <c r="G5" i="6" s="1"/>
  <c r="F4" i="6"/>
  <c r="G4" i="6" s="1"/>
  <c r="F8" i="6" l="1"/>
  <c r="G8" i="6" s="1"/>
  <c r="I11" i="2" l="1"/>
  <c r="K11" i="2" s="1"/>
  <c r="M11" i="2" s="1"/>
  <c r="I12" i="2"/>
  <c r="K12" i="2" s="1"/>
  <c r="I14" i="2" l="1"/>
  <c r="K14" i="2"/>
  <c r="M12" i="2"/>
  <c r="M14" i="2" s="1"/>
</calcChain>
</file>

<file path=xl/sharedStrings.xml><?xml version="1.0" encoding="utf-8"?>
<sst xmlns="http://schemas.openxmlformats.org/spreadsheetml/2006/main" count="128" uniqueCount="86">
  <si>
    <t>Mã số:</t>
  </si>
  <si>
    <t>PUR.QT-2.BM1</t>
  </si>
  <si>
    <t>Lần ban hành:</t>
  </si>
  <si>
    <t>01</t>
  </si>
  <si>
    <t>Số trang:</t>
  </si>
  <si>
    <t>SUPPLIER:</t>
  </si>
  <si>
    <t xml:space="preserve">CUSTOMER : </t>
  </si>
  <si>
    <t xml:space="preserve">TOMORROWLAND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</si>
  <si>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</si>
  <si>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</si>
  <si>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</si>
  <si>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</si>
  <si>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</si>
  <si>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</si>
  <si>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</si>
  <si>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</si>
  <si>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</si>
  <si>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</si>
  <si>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</si>
  <si>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</si>
  <si>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</si>
  <si>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</si>
  <si>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</si>
  <si>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</si>
  <si>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</si>
  <si>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</si>
  <si>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</si>
  <si>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</si>
  <si>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</si>
  <si>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</si>
  <si>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</si>
  <si>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</si>
  <si>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>ALL STYLES</t>
  </si>
  <si>
    <t>NHÃN THÀNH PHẦN 100%COTTON</t>
  </si>
  <si>
    <t>X</t>
  </si>
  <si>
    <t>AS SAMPLE APPROVED ON 09/08/2024</t>
  </si>
  <si>
    <t>WHITE</t>
  </si>
  <si>
    <t>PCS</t>
  </si>
  <si>
    <t>BLACK</t>
  </si>
  <si>
    <t>Total:</t>
  </si>
  <si>
    <t xml:space="preserve">RECEIVED BY </t>
  </si>
  <si>
    <t>APPROVED BY</t>
  </si>
  <si>
    <t>PREPARED BY</t>
  </si>
  <si>
    <t>Reference</t>
  </si>
  <si>
    <t>Description</t>
  </si>
  <si>
    <t>Total Pcs</t>
  </si>
  <si>
    <t>T25  SU25  G2838</t>
  </si>
  <si>
    <t xml:space="preserve">LAYOUT </t>
  </si>
  <si>
    <t xml:space="preserve">- Chú ý đúng màu sắc nhãn </t>
  </si>
  <si>
    <t xml:space="preserve">MAIN LAYOUT - CẦN THAY ĐỔI THÔNG TIN NHƯ CÁC SHEET DETAIL </t>
  </si>
  <si>
    <t>THÔNG TIN THAY ĐỔI NHƯ SHEET BÊN CẠNH</t>
  </si>
  <si>
    <t>SU25 - DROP NOS</t>
  </si>
  <si>
    <t>LÀI/ LINH</t>
  </si>
  <si>
    <t>S</t>
  </si>
  <si>
    <t xml:space="preserve">UA STYLE </t>
  </si>
  <si>
    <t>LIME</t>
  </si>
  <si>
    <t>GARMENT COLOR</t>
  </si>
  <si>
    <t>LABEL COLOR</t>
  </si>
  <si>
    <t>- Follow symbol như layout ở dưới</t>
  </si>
  <si>
    <t>THÀNH PHẦN: 100% COTTON</t>
  </si>
  <si>
    <t>TOTAL WHITE:</t>
  </si>
  <si>
    <t xml:space="preserve">TOTAL ORDER </t>
  </si>
  <si>
    <t>C0057-HOD089</t>
  </si>
  <si>
    <t>GLOBE WHIP HOODIE MEN BLACK</t>
  </si>
  <si>
    <t>DEEP BLACK</t>
  </si>
  <si>
    <t>FW25F-M005</t>
  </si>
  <si>
    <t>C0057-HOD090</t>
  </si>
  <si>
    <t>WASHED UNITY FLAG HOODIE DARK GREEN</t>
  </si>
  <si>
    <t>PINE GREEN</t>
  </si>
  <si>
    <t>C0057-HOD091</t>
  </si>
  <si>
    <t>WASHED UNITY FLAG HOODIE WOMEN DARK PINK</t>
  </si>
  <si>
    <t>EGGPLANT</t>
  </si>
  <si>
    <t>FW25F-F038</t>
  </si>
  <si>
    <t>FW25F-M001</t>
  </si>
  <si>
    <t>WASHED UNITY FLAG TSHIRT MEN BLACK</t>
  </si>
  <si>
    <t>FW25T-M021</t>
  </si>
  <si>
    <t>C0057-SST098</t>
  </si>
  <si>
    <t>WASHED UNITY FLAG TSHIRT WOMEN LIME</t>
  </si>
  <si>
    <t>FW25T-F051</t>
  </si>
  <si>
    <t>C0057-SST099</t>
  </si>
  <si>
    <t>TOTAL BLACK:</t>
  </si>
  <si>
    <t>DƯỚI KÍ HIỆU GIẶT GHI THÊM DÒNG: "WASH WITH SIMILAR COLOR"</t>
  </si>
  <si>
    <t>GLOBE WHIP SWEATSHIRT MEN BLACK</t>
  </si>
  <si>
    <t>C0057-CRW014</t>
  </si>
  <si>
    <t>THÀNH PHẦN: 100% NYLON</t>
  </si>
  <si>
    <t>FW25F-M014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</si>
</sst>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[$-C09]dd\-mmm\-yy;@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  <numFmt numFmtId="169" formatCode="#"/>
  </numFmts>
  <fonts count="27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8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8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42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0" fillId="0" borderId="1" xfId="3" applyFont="1" applyBorder="1" applyAlignment="1">
      <alignment horizontal="center" vertical="center"/>
    </xf>
    <xf numFmtId="0" fontId="14" fillId="4" borderId="10" xfId="8" applyFont="1" applyFill="1" applyBorder="1" applyAlignment="1" applyProtection="1">
      <alignment vertical="top"/>
    </xf>
    <xf numFmtId="165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0" fillId="6" borderId="1" xfId="6" applyFont="1" applyFill="1" applyBorder="1" applyAlignment="1">
      <alignment horizontal="center" vertical="center" wrapText="1"/>
    </xf>
    <xf numFmtId="0" fontId="10" fillId="6" borderId="1" xfId="6" applyFont="1" applyFill="1" applyBorder="1" applyAlignment="1">
      <alignment horizontal="left" vertical="center" wrapText="1"/>
    </xf>
    <xf numFmtId="0" fontId="10" fillId="6" borderId="1" xfId="6" applyFont="1" applyFill="1" applyBorder="1" applyAlignment="1">
      <alignment horizontal="center" vertical="center"/>
    </xf>
    <xf numFmtId="0" fontId="10" fillId="8" borderId="1" xfId="6" applyFont="1" applyFill="1" applyBorder="1" applyAlignment="1">
      <alignment horizontal="center" vertical="center" wrapText="1"/>
    </xf>
    <xf numFmtId="167" fontId="10" fillId="6" borderId="1" xfId="9" applyNumberFormat="1" applyFont="1" applyFill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3" borderId="1" xfId="9" applyNumberFormat="1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12" fillId="0" borderId="1" xfId="2" applyFont="1" applyBorder="1" applyAlignment="1">
      <alignment horizontal="center" vertical="center" wrapText="1"/>
    </xf>
    <xf numFmtId="168" fontId="9" fillId="0" borderId="1" xfId="9" applyNumberFormat="1" applyFont="1" applyFill="1" applyBorder="1" applyAlignment="1">
      <alignment horizontal="center" vertical="center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11" fillId="0" borderId="0" xfId="2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6" fontId="15" fillId="0" borderId="12" xfId="5" quotePrefix="1" applyNumberFormat="1" applyFont="1" applyFill="1" applyBorder="1" applyAlignment="1">
      <alignment vertical="center" wrapText="1"/>
    </xf>
    <xf numFmtId="166" fontId="15" fillId="0" borderId="13" xfId="5" applyNumberFormat="1" applyFont="1" applyFill="1" applyBorder="1" applyAlignment="1">
      <alignment vertical="center"/>
    </xf>
    <xf numFmtId="49" fontId="21" fillId="9" borderId="1" xfId="0" applyNumberFormat="1" applyFont="1" applyFill="1" applyBorder="1" applyAlignment="1">
      <alignment horizontal="center" vertical="center"/>
    </xf>
    <xf numFmtId="169" fontId="22" fillId="9" borderId="1" xfId="0" applyNumberFormat="1" applyFont="1" applyFill="1" applyBorder="1" applyAlignment="1">
      <alignment horizontal="right" vertical="center"/>
    </xf>
    <xf numFmtId="169" fontId="22" fillId="10" borderId="1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9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22" fillId="8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0" xfId="0" applyFont="1"/>
    <xf numFmtId="0" fontId="25" fillId="0" borderId="0" xfId="0" applyFont="1"/>
    <xf numFmtId="49" fontId="0" fillId="0" borderId="1" xfId="0" applyNumberFormat="1" applyBorder="1" applyAlignment="1">
      <alignment horizontal="center" vertical="center"/>
    </xf>
    <xf numFmtId="0" fontId="23" fillId="0" borderId="13" xfId="0" applyFont="1" applyBorder="1" applyAlignment="1">
      <alignment horizontal="right" vertical="center"/>
    </xf>
    <xf numFmtId="0" fontId="26" fillId="11" borderId="1" xfId="0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right" vertical="center"/>
    </xf>
    <xf numFmtId="0" fontId="6" fillId="11" borderId="13" xfId="0" applyFont="1" applyFill="1" applyBorder="1" applyAlignment="1">
      <alignment vertical="center"/>
    </xf>
    <xf numFmtId="0" fontId="6" fillId="11" borderId="13" xfId="0" quotePrefix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23" fillId="11" borderId="1" xfId="0" applyFont="1" applyFill="1" applyBorder="1" applyAlignment="1">
      <alignment horizontal="center" vertical="center"/>
    </xf>
    <xf numFmtId="0" fontId="23" fillId="11" borderId="1" xfId="0" applyFont="1" applyFill="1" applyBorder="1" applyAlignment="1">
      <alignment horizontal="right" vertical="center"/>
    </xf>
    <xf numFmtId="0" fontId="23" fillId="11" borderId="13" xfId="0" applyFont="1" applyFill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9" fillId="4" borderId="3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165" fontId="9" fillId="4" borderId="4" xfId="6" applyNumberFormat="1" applyFont="1" applyFill="1" applyBorder="1" applyAlignment="1">
      <alignment horizontal="center" vertical="center"/>
    </xf>
    <xf numFmtId="165" fontId="9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center" vertical="center"/>
    </xf>
    <xf numFmtId="0" fontId="10" fillId="4" borderId="5" xfId="6" applyFont="1" applyFill="1" applyBorder="1" applyAlignment="1">
      <alignment horizontal="center" vertical="center"/>
    </xf>
    <xf numFmtId="0" fontId="9" fillId="4" borderId="4" xfId="6" applyFont="1" applyFill="1" applyBorder="1" applyAlignment="1">
      <alignment horizontal="center" vertical="center"/>
    </xf>
    <xf numFmtId="0" fontId="9" fillId="4" borderId="5" xfId="6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289892</xdr:colOff>
      <xdr:row>1</xdr:row>
      <xdr:rowOff>124239</xdr:rowOff>
    </xdr:from>
    <xdr:to>
      <xdr:col>13</xdr:col>
      <xdr:colOff>381297</xdr:colOff>
      <xdr:row>24</xdr:row>
      <xdr:rowOff>1008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BAC9ABF-B4E5-3879-7329-5D0DBE44C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892" y="364435"/>
          <a:ext cx="8059275" cy="4258269"/>
        </a:xfrm>
        <a:prstGeom prst="rect">
          <a:avLst/>
        </a:prstGeom>
      </xdr:spPr>
    </xdr:pic>
    <xdr:clientData/>
  </xdr:twoCellAnchor>
  <xdr:twoCellAnchor>
    <xdr:from>
      <xdr:col>12</xdr:col>
      <xdr:colOff>530086</xdr:colOff>
      <xdr:row>7</xdr:row>
      <xdr:rowOff>165652</xdr:rowOff>
    </xdr:from>
    <xdr:to>
      <xdr:col>13</xdr:col>
      <xdr:colOff>496956</xdr:colOff>
      <xdr:row>8</xdr:row>
      <xdr:rowOff>124239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46E53DB-C129-EA0D-1D72-F18B85B020A9}"/>
            </a:ext>
          </a:extLst>
        </xdr:cNvPr>
        <xdr:cNvCxnSpPr/>
      </xdr:nvCxnSpPr>
      <xdr:spPr>
        <a:xfrm flipH="1">
          <a:off x="7885043" y="1548848"/>
          <a:ext cx="579783" cy="14908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612912</xdr:colOff>
      <xdr:row>7</xdr:row>
      <xdr:rowOff>182217</xdr:rowOff>
    </xdr:from>
    <xdr:to>
      <xdr:col>13</xdr:col>
      <xdr:colOff>505239</xdr:colOff>
      <xdr:row>9</xdr:row>
      <xdr:rowOff>74544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590A0EC9-2F80-F740-3608-614F82F16C4D}"/>
            </a:ext>
          </a:extLst>
        </xdr:cNvPr>
        <xdr:cNvCxnSpPr/>
      </xdr:nvCxnSpPr>
      <xdr:spPr>
        <a:xfrm flipH="1">
          <a:off x="7967869" y="1565413"/>
          <a:ext cx="505240" cy="27332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24847</xdr:colOff>
      <xdr:row>10</xdr:row>
      <xdr:rowOff>115956</xdr:rowOff>
    </xdr:from>
    <xdr:to>
      <xdr:col>13</xdr:col>
      <xdr:colOff>530087</xdr:colOff>
      <xdr:row>12</xdr:row>
      <xdr:rowOff>8283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2C65837C-C2CC-7672-1450-F06869A5A03F}"/>
            </a:ext>
          </a:extLst>
        </xdr:cNvPr>
        <xdr:cNvCxnSpPr/>
      </xdr:nvCxnSpPr>
      <xdr:spPr>
        <a:xfrm flipH="1">
          <a:off x="7992717" y="2070652"/>
          <a:ext cx="505240" cy="27332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437030</xdr:colOff>
      <xdr:row>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C91B90-1806-0F13-F27F-8C06539182B0}"/>
            </a:ext>
          </a:extLst>
        </xdr:cNvPr>
        <xdr:cNvSpPr txBox="1"/>
      </xdr:nvSpPr>
      <xdr:spPr>
        <a:xfrm>
          <a:off x="10522324" y="16920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8</xdr:col>
      <xdr:colOff>181428</xdr:colOff>
      <xdr:row>6</xdr:row>
      <xdr:rowOff>0</xdr:rowOff>
    </xdr:from>
    <xdr:to>
      <xdr:col>8</xdr:col>
      <xdr:colOff>5370285</xdr:colOff>
      <xdr:row>9</xdr:row>
      <xdr:rowOff>70598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46E25C-E40E-AF2E-94E4-BE95444A1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05642" y="1378857"/>
          <a:ext cx="5188857" cy="10503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437030</xdr:colOff>
      <xdr:row>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70C6155-1C05-4E4F-B070-6E7D6BA8DC51}"/>
            </a:ext>
          </a:extLst>
        </xdr:cNvPr>
        <xdr:cNvSpPr txBox="1"/>
      </xdr:nvSpPr>
      <xdr:spPr>
        <a:xfrm>
          <a:off x="19245730" y="132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8</xdr:col>
      <xdr:colOff>36287</xdr:colOff>
      <xdr:row>7</xdr:row>
      <xdr:rowOff>290285</xdr:rowOff>
    </xdr:from>
    <xdr:to>
      <xdr:col>8</xdr:col>
      <xdr:colOff>5225144</xdr:colOff>
      <xdr:row>11</xdr:row>
      <xdr:rowOff>34312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AF5762-CFB4-49F1-8B14-94BFEE3D5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1287" y="1932214"/>
          <a:ext cx="5188857" cy="10503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437030</xdr:colOff>
      <xdr:row>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797D843-674F-444A-84A4-FFD23B256EFB}"/>
            </a:ext>
          </a:extLst>
        </xdr:cNvPr>
        <xdr:cNvSpPr txBox="1"/>
      </xdr:nvSpPr>
      <xdr:spPr>
        <a:xfrm>
          <a:off x="19245730" y="132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8</xdr:col>
      <xdr:colOff>36287</xdr:colOff>
      <xdr:row>7</xdr:row>
      <xdr:rowOff>290285</xdr:rowOff>
    </xdr:from>
    <xdr:to>
      <xdr:col>8</xdr:col>
      <xdr:colOff>5225144</xdr:colOff>
      <xdr:row>11</xdr:row>
      <xdr:rowOff>34312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AFB723-2FB0-4E57-877B-92B4774C5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1287" y="1941285"/>
          <a:ext cx="5188857" cy="10394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61"/>
  <sheetViews>
    <sheetView topLeftCell="A5" zoomScale="55" zoomScaleNormal="55" zoomScaleSheetLayoutView="55" zoomScalePageLayoutView="55" workbookViewId="0">
      <selection activeCell="G11" sqref="G11"/>
    </sheetView>
  </sheetViews>
  <sheetFormatPr defaultColWidth="9.453125" defaultRowHeight="20"/>
  <cols>
    <col min="1" max="1" width="27" style="98" customWidth="1"/>
    <col min="2" max="2" width="14.54296875" style="10" customWidth="1"/>
    <col min="3" max="3" width="28.5429687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23.81640625" style="89" customWidth="1"/>
    <col min="8" max="8" width="9.453125" style="10"/>
    <col min="9" max="9" width="24.453125" style="10" customWidth="1"/>
    <col min="10" max="10" width="12.453125" style="10" customWidth="1"/>
    <col min="11" max="11" width="18" style="10" customWidth="1"/>
    <col min="12" max="12" width="23" style="81" customWidth="1"/>
    <col min="13" max="13" width="27.54296875" style="81" customWidth="1"/>
    <col min="14" max="14" width="31.81640625" style="10" customWidth="1"/>
    <col min="15" max="15" width="13.453125" style="10" bestFit="1" customWidth="1"/>
    <col min="16" max="16" width="13.54296875" style="10" bestFit="1" customWidth="1"/>
    <col min="17" max="16384" width="9.453125" style="10"/>
  </cols>
  <sheetData>
    <row r="1" spans="1:19" ht="28.5" customHeight="1">
      <c r="A1" s="92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1</v>
      </c>
    </row>
    <row r="2" spans="1:19" ht="28.5" customHeight="1">
      <c r="A2" s="92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2</v>
      </c>
      <c r="N2" s="11" t="s">
        <v>3</v>
      </c>
    </row>
    <row r="3" spans="1:19" ht="28.5" customHeight="1">
      <c r="A3" s="93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92"/>
      <c r="B4" s="4"/>
      <c r="C4" s="13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94" t="s">
        <v>5</v>
      </c>
      <c r="C5" s="99"/>
      <c r="D5" s="20"/>
      <c r="E5" s="21"/>
      <c r="F5" s="129" t="s">
        <v>6</v>
      </c>
      <c r="G5" s="130"/>
      <c r="H5" s="137" t="s">
        <v>7</v>
      </c>
      <c r="I5" s="138"/>
      <c r="J5" s="22"/>
      <c r="K5" s="22"/>
      <c r="L5" s="23"/>
      <c r="M5" s="24" t="s">
        <v>8</v>
      </c>
      <c r="N5" s="25">
        <v>45721</v>
      </c>
    </row>
    <row r="6" spans="1:19" ht="30.75" customHeight="1">
      <c r="A6" s="95" t="s">
        <v>9</v>
      </c>
      <c r="B6" s="26"/>
      <c r="D6" s="27"/>
      <c r="E6" s="21"/>
      <c r="F6" s="129" t="s">
        <v>10</v>
      </c>
      <c r="G6" s="130"/>
      <c r="H6" s="139" t="s">
        <v>51</v>
      </c>
      <c r="I6" s="140"/>
      <c r="J6" s="22"/>
      <c r="K6" s="22"/>
      <c r="L6" s="23"/>
      <c r="M6" s="24" t="s">
        <v>11</v>
      </c>
      <c r="N6" s="28"/>
    </row>
    <row r="7" spans="1:19" ht="30.75" customHeight="1">
      <c r="A7" s="95" t="s">
        <v>12</v>
      </c>
      <c r="B7" s="128"/>
      <c r="C7" s="128"/>
      <c r="D7" s="29"/>
      <c r="E7" s="21"/>
      <c r="F7" s="129" t="s">
        <v>13</v>
      </c>
      <c r="G7" s="130"/>
      <c r="H7" s="131">
        <v>45736</v>
      </c>
      <c r="I7" s="132"/>
      <c r="J7" s="22"/>
      <c r="K7" s="22"/>
      <c r="L7" s="23"/>
      <c r="M7" s="24" t="s">
        <v>14</v>
      </c>
      <c r="N7" s="30" t="s">
        <v>46</v>
      </c>
    </row>
    <row r="8" spans="1:19" ht="30.75" customHeight="1">
      <c r="A8" s="96" t="s">
        <v>15</v>
      </c>
      <c r="B8" s="136"/>
      <c r="C8" s="136"/>
      <c r="D8" s="31"/>
      <c r="E8" s="21"/>
      <c r="F8" s="129" t="s">
        <v>16</v>
      </c>
      <c r="G8" s="130"/>
      <c r="H8" s="131"/>
      <c r="I8" s="132"/>
      <c r="J8" s="32"/>
      <c r="K8" s="32"/>
      <c r="L8" s="23"/>
      <c r="M8" s="24" t="s">
        <v>17</v>
      </c>
      <c r="N8" s="33" t="s">
        <v>52</v>
      </c>
      <c r="O8" s="34"/>
      <c r="P8" s="34"/>
    </row>
    <row r="9" spans="1:19" ht="5.9" customHeight="1">
      <c r="A9" s="97"/>
      <c r="B9" s="35"/>
      <c r="C9" s="36"/>
      <c r="D9" s="35"/>
      <c r="E9" s="12"/>
      <c r="F9" s="35"/>
      <c r="G9" s="37"/>
      <c r="H9" s="35"/>
      <c r="I9" s="35"/>
      <c r="J9" s="12"/>
      <c r="K9" s="12"/>
      <c r="L9" s="38"/>
      <c r="M9" s="18"/>
      <c r="N9" s="19"/>
    </row>
    <row r="10" spans="1:19" ht="80">
      <c r="A10" s="39" t="s">
        <v>18</v>
      </c>
      <c r="B10" s="39" t="s">
        <v>19</v>
      </c>
      <c r="C10" s="40" t="s">
        <v>20</v>
      </c>
      <c r="D10" s="39" t="s">
        <v>21</v>
      </c>
      <c r="E10" s="39" t="s">
        <v>22</v>
      </c>
      <c r="F10" s="41" t="s">
        <v>23</v>
      </c>
      <c r="G10" s="39" t="s">
        <v>24</v>
      </c>
      <c r="H10" s="41" t="s">
        <v>25</v>
      </c>
      <c r="I10" s="42" t="s">
        <v>26</v>
      </c>
      <c r="J10" s="42" t="s">
        <v>27</v>
      </c>
      <c r="K10" s="42" t="s">
        <v>28</v>
      </c>
      <c r="L10" s="43" t="s">
        <v>29</v>
      </c>
      <c r="M10" s="43" t="s">
        <v>30</v>
      </c>
      <c r="N10" s="41" t="s">
        <v>31</v>
      </c>
      <c r="R10" s="34"/>
      <c r="S10" s="34"/>
    </row>
    <row r="11" spans="1:19" ht="118.5" customHeight="1">
      <c r="A11" s="90" t="s">
        <v>32</v>
      </c>
      <c r="B11" s="90"/>
      <c r="C11" s="46" t="s">
        <v>33</v>
      </c>
      <c r="D11" s="47" t="s">
        <v>34</v>
      </c>
      <c r="E11" s="90" t="s">
        <v>35</v>
      </c>
      <c r="F11" s="47" t="s">
        <v>34</v>
      </c>
      <c r="G11" s="48" t="s">
        <v>36</v>
      </c>
      <c r="H11" s="49" t="s">
        <v>37</v>
      </c>
      <c r="I11" s="100" t="e">
        <f>'DETAIL QUANTITY _ MEN '!#REF!</f>
        <v>#REF!</v>
      </c>
      <c r="J11" s="44">
        <v>0</v>
      </c>
      <c r="K11" s="44" t="e">
        <f t="shared" ref="K11" si="0">I11-J11</f>
        <v>#REF!</v>
      </c>
      <c r="L11" s="91"/>
      <c r="M11" s="45" t="e">
        <f>K11*L11</f>
        <v>#REF!</v>
      </c>
      <c r="N11" s="101"/>
    </row>
    <row r="12" spans="1:19" ht="118.5" customHeight="1">
      <c r="A12" s="90" t="s">
        <v>32</v>
      </c>
      <c r="B12" s="90"/>
      <c r="C12" s="46" t="s">
        <v>33</v>
      </c>
      <c r="D12" s="47" t="s">
        <v>34</v>
      </c>
      <c r="E12" s="90" t="s">
        <v>35</v>
      </c>
      <c r="F12" s="47" t="s">
        <v>34</v>
      </c>
      <c r="G12" s="48" t="s">
        <v>38</v>
      </c>
      <c r="H12" s="49" t="s">
        <v>37</v>
      </c>
      <c r="I12" s="100">
        <f>'DETAIL QUANTITY _ MEN '!G5</f>
        <v>755</v>
      </c>
      <c r="J12" s="44">
        <v>0</v>
      </c>
      <c r="K12" s="44">
        <f t="shared" ref="K12" si="1">I12-J12</f>
        <v>755</v>
      </c>
      <c r="L12" s="91"/>
      <c r="M12" s="45">
        <f>K12*L12</f>
        <v>0</v>
      </c>
      <c r="N12" s="102"/>
    </row>
    <row r="13" spans="1:19" ht="21.75" customHeight="1">
      <c r="A13" s="50"/>
      <c r="B13" s="50"/>
      <c r="C13" s="51"/>
      <c r="D13" s="52"/>
      <c r="E13" s="52"/>
      <c r="F13" s="53"/>
      <c r="G13" s="54"/>
      <c r="H13" s="50"/>
      <c r="I13" s="55"/>
      <c r="J13" s="55"/>
      <c r="K13" s="55"/>
      <c r="L13" s="56"/>
      <c r="M13" s="57"/>
      <c r="N13" s="58"/>
    </row>
    <row r="14" spans="1:19" ht="33.65" customHeight="1">
      <c r="A14" s="59"/>
      <c r="B14" s="59"/>
      <c r="C14" s="60"/>
      <c r="D14" s="59"/>
      <c r="E14" s="59"/>
      <c r="F14" s="59"/>
      <c r="G14" s="61"/>
      <c r="H14" s="73" t="s">
        <v>39</v>
      </c>
      <c r="I14" s="62" t="e">
        <f>SUM(I11:I13)</f>
        <v>#REF!</v>
      </c>
      <c r="J14" s="63"/>
      <c r="K14" s="62" t="e">
        <f>SUM(K11:K13)</f>
        <v>#REF!</v>
      </c>
      <c r="L14" s="64"/>
      <c r="M14" s="65" t="e">
        <f>SUM(M11:M13)</f>
        <v>#REF!</v>
      </c>
      <c r="N14" s="66"/>
    </row>
    <row r="15" spans="1:19" ht="21.75" customHeight="1">
      <c r="A15" s="67"/>
      <c r="B15" s="67"/>
      <c r="C15" s="68"/>
      <c r="D15" s="69"/>
      <c r="E15" s="69"/>
      <c r="F15" s="69"/>
      <c r="G15" s="70"/>
      <c r="H15" s="66"/>
      <c r="I15" s="66"/>
      <c r="J15" s="66"/>
      <c r="K15" s="66"/>
      <c r="L15" s="71"/>
      <c r="M15" s="71"/>
      <c r="N15" s="66"/>
    </row>
    <row r="16" spans="1:19" ht="21.75" customHeight="1">
      <c r="A16" s="134" t="s">
        <v>40</v>
      </c>
      <c r="B16" s="134"/>
      <c r="C16" s="72"/>
      <c r="D16" s="73"/>
      <c r="E16" s="135" t="s">
        <v>41</v>
      </c>
      <c r="F16" s="135"/>
      <c r="G16" s="135"/>
      <c r="H16" s="74"/>
      <c r="I16" s="75"/>
      <c r="J16" s="75"/>
      <c r="K16" s="75"/>
      <c r="L16" s="133" t="s">
        <v>42</v>
      </c>
      <c r="M16" s="133"/>
      <c r="N16" s="66"/>
    </row>
    <row r="17" spans="1:10" ht="21.75" customHeight="1">
      <c r="A17" s="82"/>
      <c r="B17" s="77"/>
      <c r="C17" s="78"/>
      <c r="D17" s="76"/>
      <c r="E17" s="76"/>
      <c r="F17" s="76"/>
      <c r="G17" s="79"/>
      <c r="H17" s="80"/>
      <c r="I17" s="80"/>
      <c r="J17" s="80"/>
    </row>
    <row r="18" spans="1:10" ht="21.75" customHeight="1">
      <c r="A18" s="82"/>
      <c r="B18" s="77"/>
      <c r="C18" s="78"/>
      <c r="D18" s="76"/>
      <c r="E18" s="76"/>
      <c r="F18" s="76"/>
      <c r="G18" s="79"/>
      <c r="H18" s="80"/>
      <c r="I18" s="80"/>
      <c r="J18" s="80"/>
    </row>
    <row r="19" spans="1:10" ht="21.75" customHeight="1">
      <c r="A19" s="82"/>
      <c r="B19" s="78"/>
      <c r="C19" s="78"/>
      <c r="D19" s="76"/>
      <c r="E19" s="76"/>
      <c r="F19" s="76"/>
      <c r="G19" s="83"/>
      <c r="H19" s="84"/>
      <c r="I19" s="76"/>
      <c r="J19" s="80"/>
    </row>
    <row r="20" spans="1:10" ht="21.75" customHeight="1">
      <c r="A20" s="86"/>
      <c r="B20" s="85"/>
      <c r="C20" s="77"/>
      <c r="D20" s="80"/>
      <c r="E20" s="86"/>
      <c r="F20" s="86"/>
      <c r="G20" s="87"/>
      <c r="H20" s="88"/>
      <c r="I20" s="88"/>
      <c r="J20" s="80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25" customHeight="1"/>
    <row r="59" ht="23.25" customHeight="1"/>
    <row r="60" ht="23.25" customHeight="1"/>
    <row r="61" ht="23.25" customHeight="1"/>
  </sheetData>
  <mergeCells count="13"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L16:M16"/>
    <mergeCell ref="A16:B16"/>
    <mergeCell ref="E16:G16"/>
    <mergeCell ref="B8:C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sheetPr codeName="Sheet2"/>
  <dimension ref="A1:O11"/>
  <sheetViews>
    <sheetView zoomScale="115" zoomScaleNormal="115" workbookViewId="0">
      <selection activeCell="E10" activeCellId="1" sqref="E14 E10"/>
    </sheetView>
  </sheetViews>
  <sheetFormatPr defaultRowHeight="14.5"/>
  <sheetData>
    <row r="1" spans="1:15" s="3" customFormat="1" ht="18.5">
      <c r="A1" s="2"/>
      <c r="B1" s="114" t="s">
        <v>49</v>
      </c>
      <c r="C1" s="114"/>
      <c r="D1" s="114"/>
      <c r="E1" s="114"/>
      <c r="F1" s="114"/>
      <c r="G1" s="114"/>
      <c r="H1" s="114"/>
      <c r="I1" s="114"/>
      <c r="J1" s="114"/>
    </row>
    <row r="2" spans="1:15">
      <c r="A2" s="1"/>
    </row>
    <row r="8" spans="1:15">
      <c r="O8" s="115" t="s">
        <v>50</v>
      </c>
    </row>
    <row r="9" spans="1:15">
      <c r="O9" s="115"/>
    </row>
    <row r="10" spans="1:15">
      <c r="O10" s="115"/>
    </row>
    <row r="11" spans="1:15">
      <c r="O11" s="115" t="s">
        <v>50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044A1-54B7-4A3B-BA9E-6F376B3A8AE6}">
  <sheetPr codeName="Sheet3"/>
  <dimension ref="A1:I27"/>
  <sheetViews>
    <sheetView tabSelected="1" topLeftCell="A4" zoomScale="70" zoomScaleNormal="70" workbookViewId="0">
      <selection activeCell="E12" sqref="E12"/>
    </sheetView>
  </sheetViews>
  <sheetFormatPr defaultColWidth="8.81640625" defaultRowHeight="14.5"/>
  <cols>
    <col min="1" max="1" width="31.81640625" style="107" customWidth="1"/>
    <col min="2" max="2" width="29.90625" style="107" customWidth="1"/>
    <col min="3" max="3" width="47.6328125" style="107" customWidth="1"/>
    <col min="4" max="5" width="20.36328125" style="107" customWidth="1"/>
    <col min="6" max="6" width="16" style="109" hidden="1" customWidth="1"/>
    <col min="7" max="7" width="22.6328125" style="109" customWidth="1"/>
    <col min="8" max="8" width="13.453125" style="109" hidden="1" customWidth="1"/>
    <col min="9" max="9" width="87.7265625" style="108" customWidth="1"/>
    <col min="10" max="16384" width="8.81640625" style="108"/>
  </cols>
  <sheetData>
    <row r="1" spans="1:9">
      <c r="D1" s="107" t="s">
        <v>53</v>
      </c>
    </row>
    <row r="3" spans="1:9">
      <c r="A3" s="103" t="s">
        <v>43</v>
      </c>
      <c r="B3" s="103" t="s">
        <v>54</v>
      </c>
      <c r="C3" s="103" t="s">
        <v>44</v>
      </c>
      <c r="D3" s="103" t="s">
        <v>56</v>
      </c>
      <c r="E3" s="103" t="s">
        <v>57</v>
      </c>
      <c r="F3" s="104" t="s">
        <v>45</v>
      </c>
      <c r="G3" s="105" t="s">
        <v>61</v>
      </c>
      <c r="H3" s="105"/>
      <c r="I3" s="112" t="s">
        <v>47</v>
      </c>
    </row>
    <row r="4" spans="1:9" ht="21" customHeight="1">
      <c r="A4" s="116" t="s">
        <v>73</v>
      </c>
      <c r="B4" s="116" t="s">
        <v>66</v>
      </c>
      <c r="C4" s="116" t="s">
        <v>67</v>
      </c>
      <c r="D4" s="116" t="s">
        <v>68</v>
      </c>
      <c r="E4" s="113" t="s">
        <v>38</v>
      </c>
      <c r="F4" s="106">
        <f t="shared" ref="F4:F6" si="0">ROUNDUP(H4*1.05,0)</f>
        <v>315</v>
      </c>
      <c r="G4" s="106">
        <f t="shared" ref="G4:G6" si="1">F4+20</f>
        <v>335</v>
      </c>
      <c r="H4" s="117">
        <v>300</v>
      </c>
      <c r="I4" s="120" t="s">
        <v>59</v>
      </c>
    </row>
    <row r="5" spans="1:9">
      <c r="A5" s="110" t="s">
        <v>72</v>
      </c>
      <c r="B5" s="110" t="s">
        <v>69</v>
      </c>
      <c r="C5" s="113" t="s">
        <v>70</v>
      </c>
      <c r="D5" s="113" t="s">
        <v>71</v>
      </c>
      <c r="E5" s="113" t="s">
        <v>38</v>
      </c>
      <c r="F5" s="106">
        <f t="shared" si="0"/>
        <v>735</v>
      </c>
      <c r="G5" s="106">
        <f t="shared" si="1"/>
        <v>755</v>
      </c>
      <c r="H5" s="117">
        <v>700</v>
      </c>
      <c r="I5" s="121" t="s">
        <v>58</v>
      </c>
    </row>
    <row r="6" spans="1:9" ht="25.5" customHeight="1">
      <c r="A6" s="110" t="s">
        <v>75</v>
      </c>
      <c r="B6" s="110" t="s">
        <v>76</v>
      </c>
      <c r="C6" s="113" t="s">
        <v>74</v>
      </c>
      <c r="D6" s="113" t="s">
        <v>64</v>
      </c>
      <c r="E6" s="113" t="s">
        <v>38</v>
      </c>
      <c r="F6" s="106">
        <f t="shared" si="0"/>
        <v>609</v>
      </c>
      <c r="G6" s="106">
        <f t="shared" si="1"/>
        <v>629</v>
      </c>
      <c r="H6" s="117">
        <v>580</v>
      </c>
      <c r="I6" s="121" t="s">
        <v>48</v>
      </c>
    </row>
    <row r="7" spans="1:9" ht="25.5" customHeight="1">
      <c r="A7" s="123"/>
      <c r="B7" s="123"/>
      <c r="C7" s="124"/>
      <c r="D7" s="124"/>
      <c r="E7" s="118" t="s">
        <v>80</v>
      </c>
      <c r="F7" s="125"/>
      <c r="G7" s="119">
        <f>SUM(G4:G6)</f>
        <v>1719</v>
      </c>
      <c r="H7" s="126"/>
      <c r="I7" s="111"/>
    </row>
    <row r="8" spans="1:9" ht="25.5" customHeight="1">
      <c r="A8" s="110" t="s">
        <v>78</v>
      </c>
      <c r="B8" s="110" t="s">
        <v>79</v>
      </c>
      <c r="C8" s="113" t="s">
        <v>77</v>
      </c>
      <c r="D8" s="113" t="s">
        <v>55</v>
      </c>
      <c r="E8" s="113" t="s">
        <v>36</v>
      </c>
      <c r="F8" s="106">
        <f t="shared" ref="F8" si="2">ROUNDUP(H8*1.05,0)</f>
        <v>315</v>
      </c>
      <c r="G8" s="106">
        <f t="shared" ref="G8" si="3">F8+20</f>
        <v>335</v>
      </c>
      <c r="H8" s="117">
        <v>300</v>
      </c>
      <c r="I8" s="111"/>
    </row>
    <row r="9" spans="1:9" ht="25.5" customHeight="1">
      <c r="A9" s="123"/>
      <c r="B9" s="123"/>
      <c r="C9" s="124"/>
      <c r="D9" s="124"/>
      <c r="E9" s="118" t="s">
        <v>60</v>
      </c>
      <c r="F9" s="119"/>
      <c r="G9" s="119">
        <f>SUM(G8)</f>
        <v>335</v>
      </c>
      <c r="H9" s="126"/>
      <c r="I9" s="127"/>
    </row>
    <row r="10" spans="1:9" ht="25.5" customHeight="1">
      <c r="A10" s="110"/>
      <c r="B10" s="110"/>
      <c r="C10" s="113"/>
      <c r="D10" s="113"/>
      <c r="E10" s="113"/>
      <c r="F10" s="106"/>
      <c r="G10" s="106"/>
      <c r="H10" s="117"/>
      <c r="I10" s="111"/>
    </row>
    <row r="11" spans="1:9" ht="25.5" customHeight="1">
      <c r="A11" s="110"/>
      <c r="B11" s="110"/>
      <c r="C11" s="113"/>
      <c r="D11" s="113"/>
      <c r="E11" s="113"/>
      <c r="F11" s="106"/>
      <c r="G11" s="106"/>
      <c r="H11" s="117"/>
      <c r="I11" s="111"/>
    </row>
    <row r="12" spans="1:9" ht="25.5" customHeight="1">
      <c r="A12" s="110"/>
      <c r="B12" s="110"/>
      <c r="C12" s="113"/>
      <c r="D12" s="113"/>
      <c r="E12" s="113"/>
      <c r="F12" s="106"/>
      <c r="G12" s="106"/>
      <c r="H12" s="117"/>
      <c r="I12" s="111"/>
    </row>
    <row r="13" spans="1:9" ht="25.5" customHeight="1">
      <c r="A13" s="110"/>
      <c r="B13" s="110"/>
      <c r="C13" s="113"/>
      <c r="D13" s="113"/>
      <c r="E13" s="113"/>
      <c r="F13" s="106"/>
      <c r="G13" s="106"/>
      <c r="H13" s="117"/>
      <c r="I13" s="111"/>
    </row>
    <row r="14" spans="1:9" ht="25.5" customHeight="1">
      <c r="A14" s="110"/>
      <c r="B14" s="110"/>
      <c r="C14" s="113"/>
      <c r="D14" s="113"/>
      <c r="E14" s="113"/>
      <c r="F14" s="106"/>
      <c r="G14" s="106"/>
      <c r="H14" s="117"/>
      <c r="I14" s="111"/>
    </row>
    <row r="15" spans="1:9" ht="25.5" customHeight="1">
      <c r="A15" s="110"/>
      <c r="B15" s="110"/>
      <c r="C15" s="113"/>
      <c r="D15" s="113"/>
      <c r="E15" s="113"/>
      <c r="F15" s="106"/>
      <c r="G15" s="106"/>
      <c r="H15" s="117"/>
      <c r="I15" s="111"/>
    </row>
    <row r="16" spans="1:9" ht="25.5" customHeight="1">
      <c r="A16" s="110"/>
      <c r="B16" s="110"/>
      <c r="C16" s="113"/>
      <c r="D16" s="113"/>
      <c r="E16" s="113"/>
      <c r="F16" s="106"/>
      <c r="G16" s="106"/>
      <c r="H16" s="117"/>
      <c r="I16" s="111"/>
    </row>
    <row r="17" spans="1:9" ht="25.5" customHeight="1">
      <c r="A17" s="110"/>
      <c r="B17" s="110"/>
      <c r="C17" s="113"/>
      <c r="D17" s="113"/>
      <c r="E17" s="113"/>
      <c r="F17" s="106"/>
      <c r="G17" s="106"/>
      <c r="H17" s="117"/>
      <c r="I17" s="111"/>
    </row>
    <row r="18" spans="1:9" ht="25.5" customHeight="1">
      <c r="A18" s="110"/>
      <c r="B18" s="110"/>
      <c r="C18" s="113"/>
      <c r="D18" s="113"/>
      <c r="E18" s="118"/>
      <c r="F18" s="119"/>
      <c r="G18" s="119"/>
      <c r="H18" s="117"/>
      <c r="I18" s="111"/>
    </row>
    <row r="19" spans="1:9" ht="21" customHeight="1">
      <c r="A19" s="110"/>
      <c r="B19" s="110"/>
      <c r="C19" s="113"/>
      <c r="D19" s="113"/>
      <c r="E19" s="113"/>
      <c r="F19" s="106"/>
      <c r="G19" s="106"/>
      <c r="H19" s="117"/>
      <c r="I19" s="111"/>
    </row>
    <row r="20" spans="1:9" ht="25.5" customHeight="1">
      <c r="A20" s="110"/>
      <c r="B20" s="110"/>
      <c r="C20" s="113"/>
      <c r="D20" s="113"/>
      <c r="E20" s="113"/>
      <c r="F20" s="106"/>
      <c r="G20" s="106"/>
      <c r="H20" s="117"/>
      <c r="I20" s="111"/>
    </row>
    <row r="21" spans="1:9" ht="25.5" customHeight="1">
      <c r="A21" s="110"/>
      <c r="B21" s="110"/>
      <c r="C21" s="113"/>
      <c r="D21" s="113"/>
      <c r="E21" s="118"/>
      <c r="F21" s="119"/>
      <c r="G21" s="119"/>
      <c r="H21" s="117"/>
      <c r="I21" s="111"/>
    </row>
    <row r="23" spans="1:9">
      <c r="C23" s="122"/>
    </row>
    <row r="24" spans="1:9">
      <c r="C24" s="122"/>
    </row>
    <row r="25" spans="1:9">
      <c r="C25" s="122"/>
    </row>
    <row r="26" spans="1:9">
      <c r="C26" s="122"/>
    </row>
    <row r="27" spans="1:9">
      <c r="C27" s="122"/>
    </row>
  </sheetData>
  <autoFilter ref="A3:G20" xr:uid="{F86044A1-54B7-4A3B-BA9E-6F376B3A8AE6}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E4443-D456-4505-A6E4-81A1B97F67D6}">
  <dimension ref="A1:I24"/>
  <sheetViews>
    <sheetView zoomScale="70" zoomScaleNormal="70" workbookViewId="0">
      <selection activeCell="G6" sqref="G6"/>
    </sheetView>
  </sheetViews>
  <sheetFormatPr defaultColWidth="8.81640625" defaultRowHeight="14.5"/>
  <cols>
    <col min="1" max="1" width="31.81640625" style="107" customWidth="1"/>
    <col min="2" max="2" width="29.90625" style="107" customWidth="1"/>
    <col min="3" max="3" width="47.6328125" style="107" customWidth="1"/>
    <col min="4" max="5" width="20.36328125" style="107" customWidth="1"/>
    <col min="6" max="6" width="16" style="109" hidden="1" customWidth="1"/>
    <col min="7" max="7" width="22.6328125" style="109" customWidth="1"/>
    <col min="8" max="8" width="13.453125" style="109" hidden="1" customWidth="1"/>
    <col min="9" max="9" width="87.7265625" style="108" customWidth="1"/>
    <col min="10" max="16384" width="8.81640625" style="108"/>
  </cols>
  <sheetData>
    <row r="1" spans="1:9">
      <c r="D1" s="107" t="s">
        <v>53</v>
      </c>
    </row>
    <row r="3" spans="1:9">
      <c r="A3" s="103" t="s">
        <v>43</v>
      </c>
      <c r="B3" s="103" t="s">
        <v>54</v>
      </c>
      <c r="C3" s="103" t="s">
        <v>44</v>
      </c>
      <c r="D3" s="103" t="s">
        <v>56</v>
      </c>
      <c r="E3" s="103" t="s">
        <v>57</v>
      </c>
      <c r="F3" s="104" t="s">
        <v>45</v>
      </c>
      <c r="G3" s="105" t="s">
        <v>61</v>
      </c>
      <c r="H3" s="105"/>
      <c r="I3" s="112" t="s">
        <v>47</v>
      </c>
    </row>
    <row r="4" spans="1:9" ht="21" customHeight="1">
      <c r="A4" s="116" t="s">
        <v>65</v>
      </c>
      <c r="B4" s="116" t="s">
        <v>62</v>
      </c>
      <c r="C4" s="141" t="s">
        <v>63</v>
      </c>
      <c r="D4" s="116" t="s">
        <v>64</v>
      </c>
      <c r="E4" s="113" t="s">
        <v>38</v>
      </c>
      <c r="F4" s="106">
        <f t="shared" ref="F4:F6" si="0">ROUNDUP(H4*1.05,0)</f>
        <v>315</v>
      </c>
      <c r="G4" s="106">
        <f t="shared" ref="G4:G6" si="1">F4+20</f>
        <v>335</v>
      </c>
      <c r="H4" s="117">
        <v>300</v>
      </c>
      <c r="I4" s="120" t="s">
        <v>59</v>
      </c>
    </row>
    <row r="5" spans="1:9">
      <c r="A5" s="123"/>
      <c r="B5" s="123"/>
      <c r="C5" s="124"/>
      <c r="D5" s="124"/>
      <c r="E5" s="118" t="s">
        <v>80</v>
      </c>
      <c r="F5" s="125"/>
      <c r="G5" s="119">
        <f>SUM(G4)</f>
        <v>335</v>
      </c>
      <c r="H5" s="126">
        <f>SUM(H4)</f>
        <v>300</v>
      </c>
      <c r="I5" s="121" t="s">
        <v>58</v>
      </c>
    </row>
    <row r="6" spans="1:9" ht="25.5" customHeight="1">
      <c r="A6" s="110"/>
      <c r="B6" s="110"/>
      <c r="C6" s="113"/>
      <c r="D6" s="113"/>
      <c r="E6" s="113"/>
      <c r="F6" s="106"/>
      <c r="G6" s="106"/>
      <c r="H6" s="117"/>
      <c r="I6" s="121" t="s">
        <v>48</v>
      </c>
    </row>
    <row r="7" spans="1:9" ht="25.5" customHeight="1">
      <c r="I7" s="120" t="s">
        <v>81</v>
      </c>
    </row>
    <row r="8" spans="1:9" ht="25.5" customHeight="1">
      <c r="A8" s="110"/>
      <c r="B8" s="110"/>
      <c r="C8" s="113"/>
      <c r="D8" s="113"/>
      <c r="E8" s="113"/>
      <c r="F8" s="106"/>
      <c r="G8" s="106"/>
      <c r="H8" s="117"/>
      <c r="I8" s="111"/>
    </row>
    <row r="9" spans="1:9" ht="25.5" customHeight="1">
      <c r="A9" s="110"/>
      <c r="B9" s="110"/>
      <c r="C9" s="113"/>
      <c r="D9" s="113"/>
      <c r="E9" s="113"/>
      <c r="F9" s="106"/>
      <c r="G9" s="106"/>
      <c r="H9" s="117"/>
      <c r="I9" s="111"/>
    </row>
    <row r="10" spans="1:9" ht="25.5" customHeight="1">
      <c r="A10" s="110"/>
      <c r="B10" s="110"/>
      <c r="C10" s="113"/>
      <c r="D10" s="113"/>
      <c r="E10" s="113"/>
      <c r="F10" s="106"/>
      <c r="G10" s="106"/>
      <c r="H10" s="117"/>
      <c r="I10" s="111"/>
    </row>
    <row r="11" spans="1:9" ht="25.5" customHeight="1">
      <c r="A11" s="110"/>
      <c r="B11" s="110"/>
      <c r="C11" s="113"/>
      <c r="D11" s="113"/>
      <c r="E11" s="113"/>
      <c r="F11" s="106"/>
      <c r="G11" s="106"/>
      <c r="H11" s="117"/>
    </row>
    <row r="12" spans="1:9" ht="25.5" customHeight="1">
      <c r="A12" s="110"/>
      <c r="B12" s="110"/>
      <c r="C12" s="113"/>
      <c r="D12" s="113"/>
      <c r="E12" s="113"/>
      <c r="F12" s="106"/>
      <c r="G12" s="106"/>
      <c r="H12" s="117"/>
      <c r="I12" s="111"/>
    </row>
    <row r="13" spans="1:9" ht="25.5" customHeight="1">
      <c r="A13" s="110"/>
      <c r="B13" s="110"/>
      <c r="C13" s="113"/>
      <c r="D13" s="113"/>
      <c r="E13" s="113"/>
      <c r="F13" s="106"/>
      <c r="G13" s="106"/>
      <c r="H13" s="117"/>
      <c r="I13" s="111"/>
    </row>
    <row r="14" spans="1:9" ht="25.5" customHeight="1">
      <c r="A14" s="110"/>
      <c r="B14" s="110"/>
      <c r="C14" s="113"/>
      <c r="D14" s="113"/>
      <c r="E14" s="113"/>
      <c r="F14" s="106"/>
      <c r="G14" s="106"/>
      <c r="H14" s="117"/>
      <c r="I14" s="111"/>
    </row>
    <row r="15" spans="1:9" ht="25.5" customHeight="1">
      <c r="A15" s="110"/>
      <c r="B15" s="110"/>
      <c r="C15" s="113"/>
      <c r="D15" s="113"/>
      <c r="E15" s="118"/>
      <c r="F15" s="119"/>
      <c r="G15" s="119"/>
      <c r="H15" s="117"/>
      <c r="I15" s="111"/>
    </row>
    <row r="16" spans="1:9" ht="21" customHeight="1">
      <c r="A16" s="110"/>
      <c r="B16" s="110"/>
      <c r="C16" s="113"/>
      <c r="D16" s="113"/>
      <c r="E16" s="113"/>
      <c r="F16" s="106"/>
      <c r="G16" s="106"/>
      <c r="H16" s="117"/>
      <c r="I16" s="111"/>
    </row>
    <row r="17" spans="1:9" ht="25.5" customHeight="1">
      <c r="A17" s="110"/>
      <c r="B17" s="110"/>
      <c r="C17" s="113"/>
      <c r="D17" s="113"/>
      <c r="E17" s="113"/>
      <c r="F17" s="106"/>
      <c r="G17" s="106"/>
      <c r="H17" s="117"/>
      <c r="I17" s="111"/>
    </row>
    <row r="18" spans="1:9" ht="25.5" customHeight="1">
      <c r="A18" s="110"/>
      <c r="B18" s="110"/>
      <c r="C18" s="113"/>
      <c r="D18" s="113"/>
      <c r="E18" s="118"/>
      <c r="F18" s="119"/>
      <c r="G18" s="119"/>
      <c r="H18" s="117"/>
      <c r="I18" s="111"/>
    </row>
    <row r="20" spans="1:9">
      <c r="C20" s="122"/>
    </row>
    <row r="21" spans="1:9">
      <c r="C21" s="122"/>
    </row>
    <row r="22" spans="1:9">
      <c r="C22" s="122"/>
    </row>
    <row r="23" spans="1:9">
      <c r="C23" s="122"/>
    </row>
    <row r="24" spans="1:9">
      <c r="C24" s="122"/>
    </row>
  </sheetData>
  <autoFilter ref="A3:G17" xr:uid="{F86044A1-54B7-4A3B-BA9E-6F376B3A8AE6}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0649C-8AC2-49A7-84B8-77B55125733B}">
  <dimension ref="A1:I24"/>
  <sheetViews>
    <sheetView zoomScale="70" zoomScaleNormal="70" workbookViewId="0">
      <selection activeCell="E10" sqref="E10"/>
    </sheetView>
  </sheetViews>
  <sheetFormatPr defaultColWidth="8.81640625" defaultRowHeight="14.5"/>
  <cols>
    <col min="1" max="1" width="31.81640625" style="107" customWidth="1"/>
    <col min="2" max="2" width="29.90625" style="107" customWidth="1"/>
    <col min="3" max="3" width="47.6328125" style="107" customWidth="1"/>
    <col min="4" max="5" width="20.36328125" style="107" customWidth="1"/>
    <col min="6" max="6" width="16" style="109" hidden="1" customWidth="1"/>
    <col min="7" max="7" width="22.6328125" style="109" customWidth="1"/>
    <col min="8" max="8" width="13.453125" style="109" hidden="1" customWidth="1"/>
    <col min="9" max="9" width="87.7265625" style="108" customWidth="1"/>
    <col min="10" max="16384" width="8.81640625" style="108"/>
  </cols>
  <sheetData>
    <row r="1" spans="1:9">
      <c r="D1" s="107" t="s">
        <v>53</v>
      </c>
    </row>
    <row r="3" spans="1:9">
      <c r="A3" s="103" t="s">
        <v>43</v>
      </c>
      <c r="B3" s="103" t="s">
        <v>54</v>
      </c>
      <c r="C3" s="103" t="s">
        <v>44</v>
      </c>
      <c r="D3" s="103" t="s">
        <v>56</v>
      </c>
      <c r="E3" s="103" t="s">
        <v>57</v>
      </c>
      <c r="F3" s="104" t="s">
        <v>45</v>
      </c>
      <c r="G3" s="105" t="s">
        <v>61</v>
      </c>
      <c r="H3" s="105"/>
      <c r="I3" s="112" t="s">
        <v>47</v>
      </c>
    </row>
    <row r="4" spans="1:9" ht="21" customHeight="1">
      <c r="A4" s="116" t="s">
        <v>85</v>
      </c>
      <c r="B4" s="116" t="s">
        <v>83</v>
      </c>
      <c r="C4" s="141" t="s">
        <v>82</v>
      </c>
      <c r="D4" s="116" t="s">
        <v>64</v>
      </c>
      <c r="E4" s="113" t="s">
        <v>38</v>
      </c>
      <c r="F4" s="106">
        <f t="shared" ref="F4:F6" si="0">ROUNDUP(H4*1.05,0)</f>
        <v>268</v>
      </c>
      <c r="G4" s="106">
        <f t="shared" ref="G4:G6" si="1">F4+20</f>
        <v>288</v>
      </c>
      <c r="H4" s="117">
        <v>255</v>
      </c>
      <c r="I4" s="120" t="s">
        <v>84</v>
      </c>
    </row>
    <row r="5" spans="1:9">
      <c r="A5" s="123"/>
      <c r="B5" s="123"/>
      <c r="C5" s="124"/>
      <c r="D5" s="124"/>
      <c r="E5" s="118" t="s">
        <v>80</v>
      </c>
      <c r="F5" s="125"/>
      <c r="G5" s="119">
        <f>SUM(G4)</f>
        <v>288</v>
      </c>
      <c r="H5" s="126">
        <f>SUM(H4)</f>
        <v>255</v>
      </c>
      <c r="I5" s="121" t="s">
        <v>58</v>
      </c>
    </row>
    <row r="6" spans="1:9" ht="25.5" customHeight="1">
      <c r="A6" s="110"/>
      <c r="B6" s="110"/>
      <c r="C6" s="113"/>
      <c r="D6" s="113"/>
      <c r="E6" s="113"/>
      <c r="F6" s="106"/>
      <c r="G6" s="106"/>
      <c r="H6" s="117"/>
      <c r="I6" s="121" t="s">
        <v>48</v>
      </c>
    </row>
    <row r="7" spans="1:9" ht="25.5" customHeight="1">
      <c r="I7" s="120" t="s">
        <v>81</v>
      </c>
    </row>
    <row r="8" spans="1:9" ht="25.5" customHeight="1">
      <c r="A8" s="110"/>
      <c r="B8" s="110"/>
      <c r="C8" s="113"/>
      <c r="D8" s="113"/>
      <c r="E8" s="113"/>
      <c r="F8" s="106"/>
      <c r="G8" s="106"/>
      <c r="H8" s="117"/>
      <c r="I8" s="111"/>
    </row>
    <row r="9" spans="1:9" ht="25.5" customHeight="1">
      <c r="A9" s="110"/>
      <c r="B9" s="110"/>
      <c r="C9" s="113"/>
      <c r="D9" s="113"/>
      <c r="E9" s="113"/>
      <c r="F9" s="106"/>
      <c r="G9" s="106"/>
      <c r="H9" s="117"/>
      <c r="I9" s="111"/>
    </row>
    <row r="10" spans="1:9" ht="25.5" customHeight="1">
      <c r="A10" s="110"/>
      <c r="B10" s="110"/>
      <c r="C10" s="113"/>
      <c r="D10" s="113"/>
      <c r="E10" s="113"/>
      <c r="F10" s="106"/>
      <c r="G10" s="106"/>
      <c r="H10" s="117"/>
      <c r="I10" s="111"/>
    </row>
    <row r="11" spans="1:9" ht="25.5" customHeight="1">
      <c r="A11" s="110"/>
      <c r="B11" s="110"/>
      <c r="C11" s="113"/>
      <c r="D11" s="113"/>
      <c r="E11" s="113"/>
      <c r="F11" s="106"/>
      <c r="G11" s="106"/>
      <c r="H11" s="117"/>
    </row>
    <row r="12" spans="1:9" ht="25.5" customHeight="1">
      <c r="A12" s="110"/>
      <c r="B12" s="110"/>
      <c r="C12" s="113"/>
      <c r="D12" s="113"/>
      <c r="E12" s="113"/>
      <c r="F12" s="106"/>
      <c r="G12" s="106"/>
      <c r="H12" s="117"/>
      <c r="I12" s="111"/>
    </row>
    <row r="13" spans="1:9" ht="25.5" customHeight="1">
      <c r="A13" s="110"/>
      <c r="B13" s="110"/>
      <c r="C13" s="113"/>
      <c r="D13" s="113"/>
      <c r="E13" s="113"/>
      <c r="F13" s="106"/>
      <c r="G13" s="106"/>
      <c r="H13" s="117"/>
      <c r="I13" s="111"/>
    </row>
    <row r="14" spans="1:9" ht="25.5" customHeight="1">
      <c r="A14" s="110"/>
      <c r="B14" s="110"/>
      <c r="C14" s="113"/>
      <c r="D14" s="113"/>
      <c r="E14" s="113"/>
      <c r="F14" s="106"/>
      <c r="G14" s="106"/>
      <c r="H14" s="117"/>
      <c r="I14" s="111"/>
    </row>
    <row r="15" spans="1:9" ht="25.5" customHeight="1">
      <c r="A15" s="110"/>
      <c r="B15" s="110"/>
      <c r="C15" s="113"/>
      <c r="D15" s="113"/>
      <c r="E15" s="118"/>
      <c r="F15" s="119"/>
      <c r="G15" s="119"/>
      <c r="H15" s="117"/>
      <c r="I15" s="111"/>
    </row>
    <row r="16" spans="1:9" ht="21" customHeight="1">
      <c r="A16" s="110"/>
      <c r="B16" s="110"/>
      <c r="C16" s="113"/>
      <c r="D16" s="113"/>
      <c r="E16" s="113"/>
      <c r="F16" s="106"/>
      <c r="G16" s="106"/>
      <c r="H16" s="117"/>
      <c r="I16" s="111"/>
    </row>
    <row r="17" spans="1:9" ht="25.5" customHeight="1">
      <c r="A17" s="110"/>
      <c r="B17" s="110"/>
      <c r="C17" s="113"/>
      <c r="D17" s="113"/>
      <c r="E17" s="113"/>
      <c r="F17" s="106"/>
      <c r="G17" s="106"/>
      <c r="H17" s="117"/>
      <c r="I17" s="111"/>
    </row>
    <row r="18" spans="1:9" ht="25.5" customHeight="1">
      <c r="A18" s="110"/>
      <c r="B18" s="110"/>
      <c r="C18" s="113"/>
      <c r="D18" s="113"/>
      <c r="E18" s="118"/>
      <c r="F18" s="119"/>
      <c r="G18" s="119"/>
      <c r="H18" s="117"/>
      <c r="I18" s="111"/>
    </row>
    <row r="20" spans="1:9">
      <c r="C20" s="122"/>
    </row>
    <row r="21" spans="1:9">
      <c r="C21" s="122"/>
    </row>
    <row r="22" spans="1:9">
      <c r="C22" s="122"/>
    </row>
    <row r="23" spans="1:9">
      <c r="C23" s="122"/>
    </row>
    <row r="24" spans="1:9">
      <c r="C24" s="122"/>
    </row>
  </sheetData>
  <autoFilter ref="A3:G17" xr:uid="{F86044A1-54B7-4A3B-BA9E-6F376B3A8AE6}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099e4b-e381-4360-bcff-5e1f51ab48dc">
      <UserInfo>
        <DisplayName/>
        <AccountId xsi:nil="true"/>
        <AccountType/>
      </UserInfo>
    </SharedWithUsers>
    <lcf76f155ced4ddcb4097134ff3c332f xmlns="4bf10b48-52f7-4ad4-b1e1-de514cec68e0">
      <Terms xmlns="http://schemas.microsoft.com/office/infopath/2007/PartnerControls"/>
    </lcf76f155ced4ddcb4097134ff3c332f>
    <TaxCatchAll xmlns="cc099e4b-e381-4360-bcff-5e1f51ab48dc" xsi:nil="true"/>
  </documentManagement>
</p:properties>
</file>

<file path=customXml/itemProps1.xml><?xml version="1.0" encoding="utf-8"?>
<ds:datastoreItem xmlns:ds="http://schemas.openxmlformats.org/officeDocument/2006/customXml" ds:itemID="{9CC92E1B-5B81-492B-80C0-75EDCC7491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F22111-2CA2-4A7A-BCC2-C0B940653DBF}">
  <ds:schemaRefs>
    <ds:schemaRef ds:uri="http://schemas.microsoft.com/office/2006/metadata/properties"/>
    <ds:schemaRef ds:uri="http://schemas.microsoft.com/office/infopath/2007/PartnerControls"/>
    <ds:schemaRef ds:uri="8acacb1a-d766-4a03-bc0c-a95b168db3c7"/>
    <ds:schemaRef ds:uri="1972f4fa-a3a2-4010-a47e-cf3d6c5d1421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PO</vt:lpstr>
      <vt:lpstr>LAYOUT </vt:lpstr>
      <vt:lpstr>DETAIL QUANTITY _ MEN </vt:lpstr>
      <vt:lpstr>C0057-HOD089</vt:lpstr>
      <vt:lpstr>C0057-CRW014</vt:lpstr>
      <vt:lpstr>PO!Print_Area</vt:lpstr>
      <vt:lpstr>PO!Print_Titles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Intern Sales</dc:creator>
  <cp:keywords/>
  <dc:description/>
  <cp:lastModifiedBy>Lai Vu Thi</cp:lastModifiedBy>
  <cp:revision/>
  <dcterms:created xsi:type="dcterms:W3CDTF">2020-11-11T02:21:38Z</dcterms:created>
  <dcterms:modified xsi:type="dcterms:W3CDTF">2025-05-17T05:26:19Z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ProgID">
    <vt:lpwstr/>
  </property>
  <property fmtid="{D5CDD505-2E9C-101B-9397-08002B2CF9AE}" pid="3" name="MediaServiceImageTags">
    <vt:lpwstr/>
  </property>
  <property fmtid="{D5CDD505-2E9C-101B-9397-08002B2CF9AE}" pid="4" name="ContentTypeId">
    <vt:lpwstr>0x0101001AFD962EB702FD4AAE11AB5F7C60F514</vt:lpwstr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