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4-FW25/2-PRODUCTION/4-INTERNAL-PURCHASE-ORDER/4-2-TRIM-ORDER/TRIM-PO/SIGN-PO/"/>
    </mc:Choice>
  </mc:AlternateContent>
  <xr:revisionPtr revIDLastSave="312" documentId="13_ncr:1_{A55C6A2F-0028-4AE0-8043-DFA5BB240116}" xr6:coauthVersionLast="47" xr6:coauthVersionMax="47" xr10:uidLastSave="{9EA3E7E3-9D9E-4BAE-AA34-C7934649D34F}"/>
  <bookViews>
    <workbookView xWindow="-110" yWindow="-110" windowWidth="19420" windowHeight="10300" tabRatio="576" firstSheet="1" activeTab="2" xr2:uid="{00000000-000D-0000-FFFF-FFFF00000000}"/>
  </bookViews>
  <sheets>
    <sheet name="PO" sheetId="2" state="hidden" r:id="rId1"/>
    <sheet name="LAYOUT" sheetId="4" r:id="rId2"/>
    <sheet name="DETAIL" sheetId="3" r:id="rId3"/>
  </sheets>
  <definedNames>
    <definedName name="_xlnm._FilterDatabase" localSheetId="2" hidden="1">DETAIL!$C$1:$G$29</definedName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G21" i="3"/>
  <c r="G17" i="3"/>
  <c r="G16" i="3"/>
  <c r="G5" i="3"/>
  <c r="G8" i="3"/>
  <c r="F3" i="3"/>
  <c r="G3" i="3" s="1"/>
  <c r="F4" i="3"/>
  <c r="G4" i="3" s="1"/>
  <c r="F5" i="3"/>
  <c r="F6" i="3"/>
  <c r="G6" i="3" s="1"/>
  <c r="F7" i="3"/>
  <c r="G7" i="3" s="1"/>
  <c r="F8" i="3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F17" i="3"/>
  <c r="F18" i="3"/>
  <c r="G18" i="3" s="1"/>
  <c r="F19" i="3"/>
  <c r="G19" i="3" s="1"/>
  <c r="F20" i="3"/>
  <c r="G20" i="3" s="1"/>
  <c r="F21" i="3"/>
  <c r="F22" i="3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" i="3"/>
  <c r="G2" i="3" s="1"/>
  <c r="G29" i="3" l="1"/>
  <c r="I11" i="2"/>
  <c r="H7" i="2"/>
  <c r="I13" i="2" l="1"/>
  <c r="K11" i="2" l="1"/>
  <c r="M11" i="2" s="1"/>
  <c r="M13" i="2" s="1"/>
  <c r="K13" i="2" l="1"/>
</calcChain>
</file>

<file path=xl/sharedStrings.xml><?xml version="1.0" encoding="utf-8"?>
<sst xmlns="http://schemas.openxmlformats.org/spreadsheetml/2006/main" count="164" uniqueCount="139">
  <si>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</si>
  <si>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</si>
  <si>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</si>
  <si>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</si>
  <si>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</si>
  <si>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</si>
  <si>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</si>
  <si>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</si>
  <si>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</si>
  <si>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</si>
  <si>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</si>
  <si>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</si>
  <si>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</si>
  <si>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</si>
  <si>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</si>
  <si>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</si>
  <si>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</si>
  <si>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</si>
  <si>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</si>
  <si>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</si>
  <si>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</si>
  <si>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</si>
  <si>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</si>
  <si>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</si>
  <si>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</si>
  <si>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</si>
  <si>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</si>
  <si>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</si>
  <si>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</si>
  <si>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</si>
  <si>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</si>
  <si>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</si>
  <si>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</si>
  <si>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</si>
  <si>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</si>
  <si>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</si>
  <si>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</si>
  <si>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</si>
  <si>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</si>
  <si>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</si>
  <si>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</si>
  <si>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</si>
  <si>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</si>
  <si>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</si>
  <si>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</si>
  <si>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</si>
  <si>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</si>
  <si>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</si>
  <si>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</si>
  <si>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</si>
  <si>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</si>
  <si>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ERP</t>
  </si>
  <si>
    <t>T25  SU25  G2838</t>
  </si>
  <si>
    <t>HOODIE</t>
  </si>
  <si>
    <t>SS TEE</t>
  </si>
  <si>
    <t>SU25-DROP NOS</t>
  </si>
  <si>
    <t>UA STYLE</t>
  </si>
  <si>
    <t>C0057-HOD092</t>
  </si>
  <si>
    <t>BUTTERFLICON HOODIE MEN BLACK</t>
  </si>
  <si>
    <t>C0057-HOD093</t>
  </si>
  <si>
    <t>BUTTERFLICON HOODIE WOMEN CREME</t>
  </si>
  <si>
    <t>C0057-HOD094</t>
  </si>
  <si>
    <t>C0057-SST101</t>
  </si>
  <si>
    <t xml:space="preserve">ETCH ICON TSHIRT MEN DARK GREY </t>
  </si>
  <si>
    <t>C0057-JKT001</t>
  </si>
  <si>
    <t>GLOBE WHIP HALFZIP SWEATSHIRT MEN DARK GREEN</t>
  </si>
  <si>
    <t>CREW NECK</t>
  </si>
  <si>
    <t>C0057-HOD089</t>
  </si>
  <si>
    <t xml:space="preserve">GLOBE WHIP HOODIE MEN BLACK </t>
  </si>
  <si>
    <t>C0057-CRW014</t>
  </si>
  <si>
    <t xml:space="preserve">GLOBE WHIP SWEATSHIRT MEN BLACK </t>
  </si>
  <si>
    <t>C0057-SST097</t>
  </si>
  <si>
    <t>GLOBE WHIP TSHIRT WOMEN LILAC</t>
  </si>
  <si>
    <t>C0057-TNK011</t>
  </si>
  <si>
    <t>ICON RIB TOP WOMEN LIME</t>
  </si>
  <si>
    <t>TANK TOP</t>
  </si>
  <si>
    <t>C0057-HOD096</t>
  </si>
  <si>
    <t>C0057-SST104</t>
  </si>
  <si>
    <t>C0057-CRW028</t>
  </si>
  <si>
    <t>C0057-SST107</t>
  </si>
  <si>
    <t>C0057-HOD095</t>
  </si>
  <si>
    <t xml:space="preserve">VITRAIL HOODIE MEN BLACK </t>
  </si>
  <si>
    <t>C0057-SST103</t>
  </si>
  <si>
    <t xml:space="preserve">VITRAIL TSHIRT MEN BLACK </t>
  </si>
  <si>
    <t>C0057-HOD090</t>
  </si>
  <si>
    <t>WASHED UNITY FLAG HOODIE DARK GREEN</t>
  </si>
  <si>
    <t>C0057-HOD091</t>
  </si>
  <si>
    <t>WASHED UNITY FLAG HOODIE WOMEN DARK PINK</t>
  </si>
  <si>
    <t>C0057-SST098</t>
  </si>
  <si>
    <t>WASHED UNITY FLAG TSHIRT MEN BLACK</t>
  </si>
  <si>
    <t>C0057-SST099</t>
  </si>
  <si>
    <t>WASHED UNITY FLAG TSHIRT WOMEN LIME</t>
  </si>
  <si>
    <t>C0057-LST006</t>
  </si>
  <si>
    <t>LS TEE</t>
  </si>
  <si>
    <t>C0057-CRW016</t>
  </si>
  <si>
    <t xml:space="preserve">WINTERGARDEN SWEATSHIRT MEN BLACK </t>
  </si>
  <si>
    <t>C0057-SST102</t>
  </si>
  <si>
    <t xml:space="preserve">WINTERGARDEN TSHIRT MEN BLACK </t>
  </si>
  <si>
    <t>C0057-LST007</t>
  </si>
  <si>
    <t>WONDERLAND LONGSLEEVE MEN DARK GREEN</t>
  </si>
  <si>
    <t>C0057-CRW017</t>
  </si>
  <si>
    <t>WONDERLAND SWEATSHIRT MEN BLACK</t>
  </si>
  <si>
    <t>C0057-SST105</t>
  </si>
  <si>
    <t>WONDERLAND TSHIRT MEN BLACK</t>
  </si>
  <si>
    <t>FW25F-M004</t>
  </si>
  <si>
    <t>FW25F-F039</t>
  </si>
  <si>
    <t>ETCH ICON HOODIE MEN DARK GREY</t>
  </si>
  <si>
    <t>FW25F-M003</t>
  </si>
  <si>
    <t>FW25T-M025</t>
  </si>
  <si>
    <t>FW25F-M009</t>
  </si>
  <si>
    <t>FW25F-M005</t>
  </si>
  <si>
    <t>FW25F-M014</t>
  </si>
  <si>
    <t>FW25T-F049</t>
  </si>
  <si>
    <t>FW25T-F050</t>
  </si>
  <si>
    <t>SPARKLE BUTTERFLY HOODIE WOMEN BLACK</t>
  </si>
  <si>
    <t>FW25F-F040</t>
  </si>
  <si>
    <t>SPARKLE BUTTERFLY TSHIRT WOMEN BLACK</t>
  </si>
  <si>
    <t>FW25T-F047</t>
  </si>
  <si>
    <t>FW25F-M012</t>
  </si>
  <si>
    <t>SWIRL LIVE TODAY TSHIRT MEN BLACK</t>
  </si>
  <si>
    <t>FW25T-M028</t>
  </si>
  <si>
    <t>FW25F-M002</t>
  </si>
  <si>
    <t>FW25T-M029</t>
  </si>
  <si>
    <t>FW25F-M001</t>
  </si>
  <si>
    <t>FW25F-F038</t>
  </si>
  <si>
    <t>FW25T-M021</t>
  </si>
  <si>
    <t>FW25T-F051</t>
  </si>
  <si>
    <t>WASHED UNITY FLAG LONGSLEEVE TSHIRT WOMEN LILAC</t>
  </si>
  <si>
    <t>FW25T-F052</t>
  </si>
  <si>
    <t>FW25F-M011</t>
  </si>
  <si>
    <t>FW25T-M027</t>
  </si>
  <si>
    <t>FW25T-M013</t>
  </si>
  <si>
    <t>FW25F-M015</t>
  </si>
  <si>
    <t>FW25T-M022</t>
  </si>
  <si>
    <t xml:space="preserve">VITRAIL TSHIRT MEN DARK GREEN </t>
  </si>
  <si>
    <t>FW25T-M031</t>
  </si>
  <si>
    <t>WONDERLAND TSHIRT MEN CREME</t>
  </si>
  <si>
    <t>FW25T-M024</t>
  </si>
  <si>
    <t>SWIRL LIVE TODAY SWEATSHIRT MEN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</si>
</sst>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3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right"/>
    </xf>
    <xf numFmtId="0" fontId="0" fillId="0" borderId="1" xfId="0" applyBorder="1"/>
    <xf numFmtId="1" fontId="0" fillId="0" borderId="1" xfId="0" applyNumberFormat="1" applyBorder="1"/>
    <xf numFmtId="1" fontId="19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9" borderId="1" xfId="0" applyFill="1" applyBorder="1"/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0" fillId="10" borderId="1" xfId="0" applyFill="1" applyBorder="1"/>
    <xf numFmtId="0" fontId="0" fillId="0" borderId="1" xfId="0" applyFill="1" applyBorder="1"/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opLeftCell="A3" zoomScale="55" zoomScaleNormal="55" zoomScaleSheetLayoutView="55" zoomScalePageLayoutView="55" workbookViewId="0">
      <selection activeCell="I12" sqref="I12"/>
    </sheetView>
  </sheetViews>
  <sheetFormatPr defaultColWidth="9.26953125" defaultRowHeight="20"/>
  <cols>
    <col min="1" max="1" width="27" style="97" customWidth="1"/>
    <col min="2" max="2" width="14.54296875" style="7" customWidth="1"/>
    <col min="3" max="3" width="28.7265625" style="7" customWidth="1"/>
    <col min="4" max="4" width="33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3" t="s">
        <v>5</v>
      </c>
      <c r="C5" s="98" t="s">
        <v>50</v>
      </c>
      <c r="D5" s="17"/>
      <c r="E5" s="18"/>
      <c r="F5" s="111" t="s">
        <v>6</v>
      </c>
      <c r="G5" s="112"/>
      <c r="H5" s="113" t="s">
        <v>39</v>
      </c>
      <c r="I5" s="114"/>
      <c r="J5" s="19"/>
      <c r="K5" s="19"/>
      <c r="L5" s="20"/>
      <c r="M5" s="21" t="s">
        <v>7</v>
      </c>
      <c r="N5" s="22">
        <v>45712</v>
      </c>
    </row>
    <row r="6" spans="1:19" ht="30.75" customHeight="1">
      <c r="A6" s="94" t="s">
        <v>8</v>
      </c>
      <c r="B6" s="23"/>
      <c r="D6" s="24"/>
      <c r="E6" s="18"/>
      <c r="F6" s="111" t="s">
        <v>9</v>
      </c>
      <c r="G6" s="112"/>
      <c r="H6" s="115" t="s">
        <v>55</v>
      </c>
      <c r="I6" s="116"/>
      <c r="J6" s="19"/>
      <c r="K6" s="19"/>
      <c r="L6" s="20"/>
      <c r="M6" s="21" t="s">
        <v>10</v>
      </c>
      <c r="N6" s="25" t="s">
        <v>51</v>
      </c>
    </row>
    <row r="7" spans="1:19" ht="30.75" customHeight="1">
      <c r="A7" s="94" t="s">
        <v>11</v>
      </c>
      <c r="B7" s="119"/>
      <c r="C7" s="119"/>
      <c r="D7" s="26"/>
      <c r="E7" s="18"/>
      <c r="F7" s="111" t="s">
        <v>12</v>
      </c>
      <c r="G7" s="112"/>
      <c r="H7" s="117">
        <f>N5+20</f>
        <v>45732</v>
      </c>
      <c r="I7" s="118"/>
      <c r="J7" s="19"/>
      <c r="K7" s="19"/>
      <c r="L7" s="20"/>
      <c r="M7" s="21" t="s">
        <v>13</v>
      </c>
      <c r="N7" s="27" t="s">
        <v>52</v>
      </c>
    </row>
    <row r="8" spans="1:19" ht="30.75" customHeight="1">
      <c r="A8" s="95" t="s">
        <v>14</v>
      </c>
      <c r="B8" s="123"/>
      <c r="C8" s="123"/>
      <c r="D8" s="28"/>
      <c r="E8" s="18"/>
      <c r="F8" s="111" t="s">
        <v>15</v>
      </c>
      <c r="G8" s="112"/>
      <c r="H8" s="117" t="s">
        <v>37</v>
      </c>
      <c r="I8" s="118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80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>
      <c r="A11" s="88" t="s">
        <v>40</v>
      </c>
      <c r="B11" s="88"/>
      <c r="C11" s="43" t="s">
        <v>42</v>
      </c>
      <c r="D11" s="44" t="s">
        <v>49</v>
      </c>
      <c r="E11" s="45" t="s">
        <v>45</v>
      </c>
      <c r="F11" s="44" t="s">
        <v>35</v>
      </c>
      <c r="G11" s="46" t="s">
        <v>38</v>
      </c>
      <c r="H11" s="47" t="s">
        <v>36</v>
      </c>
      <c r="I11" s="108">
        <f>DETAIL!G16</f>
        <v>33</v>
      </c>
      <c r="J11" s="41">
        <v>0</v>
      </c>
      <c r="K11" s="41">
        <f t="shared" ref="K11" si="0">I11-J11</f>
        <v>33</v>
      </c>
      <c r="L11" s="89"/>
      <c r="M11" s="42">
        <f t="shared" ref="M11" si="1">K11*L11</f>
        <v>0</v>
      </c>
      <c r="N11" s="90"/>
    </row>
    <row r="12" spans="1:19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33</v>
      </c>
      <c r="J13" s="61"/>
      <c r="K13" s="60">
        <f>SUM(K11:K12)</f>
        <v>33</v>
      </c>
      <c r="L13" s="62"/>
      <c r="M13" s="63">
        <f>SUM(M11:M12)</f>
        <v>0</v>
      </c>
      <c r="N13" s="64"/>
    </row>
    <row r="14" spans="1:19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>
      <c r="A15" s="121" t="s">
        <v>31</v>
      </c>
      <c r="B15" s="121"/>
      <c r="C15" s="70"/>
      <c r="D15" s="71"/>
      <c r="E15" s="122" t="s">
        <v>32</v>
      </c>
      <c r="F15" s="122"/>
      <c r="G15" s="122"/>
      <c r="H15" s="72"/>
      <c r="I15" s="73"/>
      <c r="J15" s="73"/>
      <c r="K15" s="73"/>
      <c r="L15" s="120" t="s">
        <v>33</v>
      </c>
      <c r="M15" s="120"/>
      <c r="N15" s="64"/>
    </row>
    <row r="16" spans="1:19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4" sqref="B4"/>
    </sheetView>
  </sheetViews>
  <sheetFormatPr defaultColWidth="9.1796875" defaultRowHeight="102"/>
  <cols>
    <col min="1" max="1" width="89.54296875" style="100" customWidth="1"/>
    <col min="2" max="2" width="101.81640625" style="101" customWidth="1"/>
    <col min="3" max="16384" width="9.1796875" style="102"/>
  </cols>
  <sheetData>
    <row r="1" spans="1:2" s="99" customFormat="1" ht="64">
      <c r="A1" s="124" t="s">
        <v>43</v>
      </c>
      <c r="B1" s="125"/>
    </row>
    <row r="2" spans="1:2" s="99" customFormat="1" ht="64">
      <c r="A2" s="126" t="s">
        <v>44</v>
      </c>
      <c r="B2" s="127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G29"/>
  <sheetViews>
    <sheetView tabSelected="1" workbookViewId="0">
      <selection activeCell="J12" sqref="J12"/>
    </sheetView>
  </sheetViews>
  <sheetFormatPr defaultColWidth="12.1796875" defaultRowHeight="14.5"/>
  <cols>
    <col min="1" max="1" width="15.453125" customWidth="1"/>
    <col min="2" max="2" width="13.453125" customWidth="1"/>
    <col min="3" max="3" width="45.26953125" customWidth="1"/>
    <col min="4" max="4" width="12.453125" customWidth="1"/>
    <col min="5" max="6" width="17.26953125" hidden="1" customWidth="1"/>
    <col min="7" max="7" width="20.7265625" customWidth="1"/>
  </cols>
  <sheetData>
    <row r="1" spans="1:7" ht="15.5">
      <c r="A1" s="103" t="s">
        <v>46</v>
      </c>
      <c r="B1" s="103" t="s">
        <v>56</v>
      </c>
      <c r="C1" s="104" t="s">
        <v>19</v>
      </c>
      <c r="D1" s="104"/>
      <c r="E1" s="105" t="s">
        <v>47</v>
      </c>
      <c r="F1" s="105"/>
      <c r="G1" s="105" t="s">
        <v>48</v>
      </c>
    </row>
    <row r="2" spans="1:7">
      <c r="A2" s="106" t="s">
        <v>104</v>
      </c>
      <c r="B2" s="106" t="s">
        <v>57</v>
      </c>
      <c r="C2" s="106" t="s">
        <v>58</v>
      </c>
      <c r="D2" s="106" t="s">
        <v>53</v>
      </c>
      <c r="E2" s="106">
        <v>850</v>
      </c>
      <c r="F2" s="106">
        <f>ROUNDUP(E2*1.05,0)</f>
        <v>893</v>
      </c>
      <c r="G2" s="107">
        <f>ROUNDUP(F2/10,0)*2+5</f>
        <v>185</v>
      </c>
    </row>
    <row r="3" spans="1:7">
      <c r="A3" s="106" t="s">
        <v>105</v>
      </c>
      <c r="B3" s="106" t="s">
        <v>59</v>
      </c>
      <c r="C3" s="106" t="s">
        <v>60</v>
      </c>
      <c r="D3" s="106" t="s">
        <v>53</v>
      </c>
      <c r="E3" s="106">
        <v>900</v>
      </c>
      <c r="F3" s="106">
        <f t="shared" ref="F3:F28" si="0">ROUNDUP(E3*1.05,0)</f>
        <v>945</v>
      </c>
      <c r="G3" s="107">
        <f>ROUNDUP(F3/10,0)*2+5</f>
        <v>195</v>
      </c>
    </row>
    <row r="4" spans="1:7">
      <c r="A4" s="106" t="s">
        <v>107</v>
      </c>
      <c r="B4" s="106" t="s">
        <v>61</v>
      </c>
      <c r="C4" s="106" t="s">
        <v>106</v>
      </c>
      <c r="D4" s="106" t="s">
        <v>53</v>
      </c>
      <c r="E4" s="106">
        <v>635</v>
      </c>
      <c r="F4" s="106">
        <f t="shared" si="0"/>
        <v>667</v>
      </c>
      <c r="G4" s="107">
        <f>ROUNDUP(F4/10,0)*2+5</f>
        <v>139</v>
      </c>
    </row>
    <row r="5" spans="1:7">
      <c r="A5" s="106" t="s">
        <v>108</v>
      </c>
      <c r="B5" s="106" t="s">
        <v>62</v>
      </c>
      <c r="C5" s="106" t="s">
        <v>63</v>
      </c>
      <c r="D5" s="106" t="s">
        <v>54</v>
      </c>
      <c r="E5" s="106">
        <v>585</v>
      </c>
      <c r="F5" s="106">
        <f t="shared" si="0"/>
        <v>615</v>
      </c>
      <c r="G5" s="107">
        <f>ROUNDUP(F5/40,0)*2+5</f>
        <v>37</v>
      </c>
    </row>
    <row r="6" spans="1:7">
      <c r="A6" s="106" t="s">
        <v>109</v>
      </c>
      <c r="B6" s="106" t="s">
        <v>64</v>
      </c>
      <c r="C6" s="106" t="s">
        <v>65</v>
      </c>
      <c r="D6" s="106" t="s">
        <v>66</v>
      </c>
      <c r="E6" s="106">
        <v>155</v>
      </c>
      <c r="F6" s="106">
        <f t="shared" si="0"/>
        <v>163</v>
      </c>
      <c r="G6" s="107">
        <f t="shared" ref="G6:G8" si="1">ROUNDUP(F6/10,0)*2+5</f>
        <v>39</v>
      </c>
    </row>
    <row r="7" spans="1:7">
      <c r="A7" s="106" t="s">
        <v>110</v>
      </c>
      <c r="B7" s="106" t="s">
        <v>67</v>
      </c>
      <c r="C7" s="106" t="s">
        <v>68</v>
      </c>
      <c r="D7" s="106" t="s">
        <v>53</v>
      </c>
      <c r="E7" s="106">
        <v>300</v>
      </c>
      <c r="F7" s="106">
        <f t="shared" si="0"/>
        <v>315</v>
      </c>
      <c r="G7" s="107">
        <f t="shared" si="1"/>
        <v>69</v>
      </c>
    </row>
    <row r="8" spans="1:7">
      <c r="A8" s="106" t="s">
        <v>111</v>
      </c>
      <c r="B8" s="106" t="s">
        <v>69</v>
      </c>
      <c r="C8" s="106" t="s">
        <v>70</v>
      </c>
      <c r="D8" s="106" t="s">
        <v>66</v>
      </c>
      <c r="E8" s="106">
        <v>255</v>
      </c>
      <c r="F8" s="106">
        <f t="shared" si="0"/>
        <v>268</v>
      </c>
      <c r="G8" s="107">
        <f t="shared" si="1"/>
        <v>59</v>
      </c>
    </row>
    <row r="9" spans="1:7">
      <c r="A9" s="106" t="s">
        <v>112</v>
      </c>
      <c r="B9" s="106" t="s">
        <v>71</v>
      </c>
      <c r="C9" s="106" t="s">
        <v>72</v>
      </c>
      <c r="D9" s="106" t="s">
        <v>54</v>
      </c>
      <c r="E9" s="106">
        <v>130</v>
      </c>
      <c r="F9" s="106">
        <f t="shared" si="0"/>
        <v>137</v>
      </c>
      <c r="G9" s="107">
        <f>ROUNDUP(F9/40,0)*2+5</f>
        <v>13</v>
      </c>
    </row>
    <row r="10" spans="1:7">
      <c r="A10" s="106" t="s">
        <v>113</v>
      </c>
      <c r="B10" s="106" t="s">
        <v>73</v>
      </c>
      <c r="C10" s="106" t="s">
        <v>74</v>
      </c>
      <c r="D10" s="106" t="s">
        <v>75</v>
      </c>
      <c r="E10" s="106">
        <v>210</v>
      </c>
      <c r="F10" s="106">
        <f t="shared" si="0"/>
        <v>221</v>
      </c>
      <c r="G10" s="107">
        <f>ROUNDUP(F10/40,0)*2+5</f>
        <v>17</v>
      </c>
    </row>
    <row r="11" spans="1:7">
      <c r="A11" s="106" t="s">
        <v>115</v>
      </c>
      <c r="B11" s="129" t="s">
        <v>76</v>
      </c>
      <c r="C11" s="106" t="s">
        <v>114</v>
      </c>
      <c r="D11" s="106" t="s">
        <v>53</v>
      </c>
      <c r="E11" s="106">
        <v>395</v>
      </c>
      <c r="F11" s="106">
        <f t="shared" si="0"/>
        <v>415</v>
      </c>
      <c r="G11" s="107">
        <f>ROUNDUP(F11/10,0)*2+5</f>
        <v>89</v>
      </c>
    </row>
    <row r="12" spans="1:7">
      <c r="A12" s="106" t="s">
        <v>117</v>
      </c>
      <c r="B12" s="129" t="s">
        <v>77</v>
      </c>
      <c r="C12" s="106" t="s">
        <v>116</v>
      </c>
      <c r="D12" s="106" t="s">
        <v>54</v>
      </c>
      <c r="E12" s="106">
        <v>355</v>
      </c>
      <c r="F12" s="106">
        <f t="shared" si="0"/>
        <v>373</v>
      </c>
      <c r="G12" s="107">
        <f>ROUNDUP(F12/40,0)*2+5</f>
        <v>25</v>
      </c>
    </row>
    <row r="13" spans="1:7">
      <c r="A13" s="106" t="s">
        <v>118</v>
      </c>
      <c r="B13" s="128" t="s">
        <v>78</v>
      </c>
      <c r="C13" s="128" t="s">
        <v>138</v>
      </c>
      <c r="D13" s="106" t="s">
        <v>66</v>
      </c>
      <c r="E13" s="106">
        <v>180</v>
      </c>
      <c r="F13" s="106">
        <f t="shared" si="0"/>
        <v>189</v>
      </c>
      <c r="G13" s="107">
        <f>ROUNDUP(F13/10,0)*2+5</f>
        <v>43</v>
      </c>
    </row>
    <row r="14" spans="1:7">
      <c r="A14" s="106" t="s">
        <v>120</v>
      </c>
      <c r="B14" s="129" t="s">
        <v>79</v>
      </c>
      <c r="C14" s="106" t="s">
        <v>119</v>
      </c>
      <c r="D14" s="106" t="s">
        <v>54</v>
      </c>
      <c r="E14" s="106">
        <v>225</v>
      </c>
      <c r="F14" s="106">
        <f t="shared" si="0"/>
        <v>237</v>
      </c>
      <c r="G14" s="107">
        <f>ROUNDUP(F14/40,0)*2+5</f>
        <v>17</v>
      </c>
    </row>
    <row r="15" spans="1:7">
      <c r="A15" s="106" t="s">
        <v>121</v>
      </c>
      <c r="B15" s="106" t="s">
        <v>80</v>
      </c>
      <c r="C15" s="106" t="s">
        <v>81</v>
      </c>
      <c r="D15" s="106" t="s">
        <v>53</v>
      </c>
      <c r="E15" s="106">
        <v>800</v>
      </c>
      <c r="F15" s="106">
        <f t="shared" si="0"/>
        <v>840</v>
      </c>
      <c r="G15" s="107">
        <f>ROUNDUP(F15/10,0)*2+5</f>
        <v>173</v>
      </c>
    </row>
    <row r="16" spans="1:7">
      <c r="A16" s="106" t="s">
        <v>122</v>
      </c>
      <c r="B16" s="106" t="s">
        <v>82</v>
      </c>
      <c r="C16" s="106" t="s">
        <v>83</v>
      </c>
      <c r="D16" s="106" t="s">
        <v>54</v>
      </c>
      <c r="E16" s="106">
        <v>520</v>
      </c>
      <c r="F16" s="106">
        <f t="shared" si="0"/>
        <v>546</v>
      </c>
      <c r="G16" s="107">
        <f>ROUNDUP(F16/40,0)*2+5</f>
        <v>33</v>
      </c>
    </row>
    <row r="17" spans="1:7">
      <c r="A17" s="106" t="s">
        <v>135</v>
      </c>
      <c r="B17" s="106" t="s">
        <v>82</v>
      </c>
      <c r="C17" s="106" t="s">
        <v>134</v>
      </c>
      <c r="D17" s="106" t="s">
        <v>54</v>
      </c>
      <c r="E17" s="106">
        <v>370</v>
      </c>
      <c r="F17" s="106">
        <f t="shared" si="0"/>
        <v>389</v>
      </c>
      <c r="G17" s="107">
        <f>ROUNDUP(F17/40,0)*2+5</f>
        <v>25</v>
      </c>
    </row>
    <row r="18" spans="1:7">
      <c r="A18" s="106" t="s">
        <v>123</v>
      </c>
      <c r="B18" s="106" t="s">
        <v>84</v>
      </c>
      <c r="C18" s="106" t="s">
        <v>85</v>
      </c>
      <c r="D18" s="106" t="s">
        <v>53</v>
      </c>
      <c r="E18" s="106">
        <v>700</v>
      </c>
      <c r="F18" s="106">
        <f t="shared" si="0"/>
        <v>735</v>
      </c>
      <c r="G18" s="107">
        <f t="shared" ref="G18" si="2">ROUNDUP(F18/10,0)*2+5</f>
        <v>153</v>
      </c>
    </row>
    <row r="19" spans="1:7">
      <c r="A19" s="106" t="s">
        <v>124</v>
      </c>
      <c r="B19" s="106" t="s">
        <v>86</v>
      </c>
      <c r="C19" s="106" t="s">
        <v>87</v>
      </c>
      <c r="D19" s="106" t="s">
        <v>53</v>
      </c>
      <c r="E19" s="106">
        <v>580</v>
      </c>
      <c r="F19" s="106">
        <f t="shared" si="0"/>
        <v>609</v>
      </c>
      <c r="G19" s="107">
        <f>ROUNDUP(F19/10,0)*2+5</f>
        <v>127</v>
      </c>
    </row>
    <row r="20" spans="1:7">
      <c r="A20" s="106" t="s">
        <v>125</v>
      </c>
      <c r="B20" s="106" t="s">
        <v>88</v>
      </c>
      <c r="C20" s="106" t="s">
        <v>89</v>
      </c>
      <c r="D20" s="106" t="s">
        <v>54</v>
      </c>
      <c r="E20" s="106">
        <v>820</v>
      </c>
      <c r="F20" s="106">
        <f t="shared" si="0"/>
        <v>861</v>
      </c>
      <c r="G20" s="107">
        <f>ROUNDUP(F20/40,0)*2+5</f>
        <v>49</v>
      </c>
    </row>
    <row r="21" spans="1:7">
      <c r="A21" s="106" t="s">
        <v>126</v>
      </c>
      <c r="B21" s="106" t="s">
        <v>90</v>
      </c>
      <c r="C21" s="106" t="s">
        <v>91</v>
      </c>
      <c r="D21" s="106" t="s">
        <v>54</v>
      </c>
      <c r="E21" s="106">
        <v>300</v>
      </c>
      <c r="F21" s="106">
        <f t="shared" si="0"/>
        <v>315</v>
      </c>
      <c r="G21" s="107">
        <f>ROUNDUP(F21/40,0)*2+5</f>
        <v>21</v>
      </c>
    </row>
    <row r="22" spans="1:7">
      <c r="A22" s="106" t="s">
        <v>128</v>
      </c>
      <c r="B22" s="110" t="s">
        <v>92</v>
      </c>
      <c r="C22" s="106" t="s">
        <v>127</v>
      </c>
      <c r="D22" s="106" t="s">
        <v>93</v>
      </c>
      <c r="E22" s="106">
        <v>110</v>
      </c>
      <c r="F22" s="106">
        <f t="shared" si="0"/>
        <v>116</v>
      </c>
      <c r="G22" s="107">
        <f>ROUNDUP(F22/40,0)*2+5</f>
        <v>11</v>
      </c>
    </row>
    <row r="23" spans="1:7">
      <c r="A23" s="106" t="s">
        <v>129</v>
      </c>
      <c r="B23" s="106" t="s">
        <v>94</v>
      </c>
      <c r="C23" s="106" t="s">
        <v>95</v>
      </c>
      <c r="D23" s="106" t="s">
        <v>66</v>
      </c>
      <c r="E23" s="106">
        <v>140</v>
      </c>
      <c r="F23" s="106">
        <f t="shared" si="0"/>
        <v>147</v>
      </c>
      <c r="G23" s="107">
        <f>ROUNDUP(F23/10,0)*2+5</f>
        <v>35</v>
      </c>
    </row>
    <row r="24" spans="1:7">
      <c r="A24" s="106" t="s">
        <v>130</v>
      </c>
      <c r="B24" s="106" t="s">
        <v>96</v>
      </c>
      <c r="C24" s="106" t="s">
        <v>97</v>
      </c>
      <c r="D24" s="106" t="s">
        <v>54</v>
      </c>
      <c r="E24" s="106">
        <v>185</v>
      </c>
      <c r="F24" s="106">
        <f t="shared" si="0"/>
        <v>195</v>
      </c>
      <c r="G24" s="107">
        <f>ROUNDUP(F24/40,0)*2+5</f>
        <v>15</v>
      </c>
    </row>
    <row r="25" spans="1:7">
      <c r="A25" s="106" t="s">
        <v>131</v>
      </c>
      <c r="B25" s="106" t="s">
        <v>98</v>
      </c>
      <c r="C25" s="106" t="s">
        <v>99</v>
      </c>
      <c r="D25" s="106" t="s">
        <v>93</v>
      </c>
      <c r="E25" s="106">
        <v>310</v>
      </c>
      <c r="F25" s="106">
        <f t="shared" si="0"/>
        <v>326</v>
      </c>
      <c r="G25" s="107">
        <f>ROUNDUP(F25/40,0)*2+5</f>
        <v>23</v>
      </c>
    </row>
    <row r="26" spans="1:7">
      <c r="A26" s="106" t="s">
        <v>132</v>
      </c>
      <c r="B26" s="106" t="s">
        <v>100</v>
      </c>
      <c r="C26" s="106" t="s">
        <v>101</v>
      </c>
      <c r="D26" s="106" t="s">
        <v>66</v>
      </c>
      <c r="E26" s="106">
        <v>415</v>
      </c>
      <c r="F26" s="106">
        <f t="shared" si="0"/>
        <v>436</v>
      </c>
      <c r="G26" s="107">
        <f>ROUNDUP(F26/10,0)*2+5</f>
        <v>93</v>
      </c>
    </row>
    <row r="27" spans="1:7">
      <c r="A27" s="106" t="s">
        <v>133</v>
      </c>
      <c r="B27" s="106" t="s">
        <v>102</v>
      </c>
      <c r="C27" s="106" t="s">
        <v>103</v>
      </c>
      <c r="D27" s="106" t="s">
        <v>54</v>
      </c>
      <c r="E27" s="106">
        <v>865</v>
      </c>
      <c r="F27" s="106">
        <f t="shared" si="0"/>
        <v>909</v>
      </c>
      <c r="G27" s="107">
        <f>ROUNDUP(F27/40,0)*2+5</f>
        <v>51</v>
      </c>
    </row>
    <row r="28" spans="1:7">
      <c r="A28" s="106" t="s">
        <v>137</v>
      </c>
      <c r="B28" s="106" t="s">
        <v>102</v>
      </c>
      <c r="C28" s="106" t="s">
        <v>136</v>
      </c>
      <c r="D28" s="106" t="s">
        <v>54</v>
      </c>
      <c r="E28" s="106">
        <v>915</v>
      </c>
      <c r="F28" s="106">
        <f t="shared" si="0"/>
        <v>961</v>
      </c>
      <c r="G28" s="107">
        <f>ROUNDUP(F28/40,0)*2+5</f>
        <v>55</v>
      </c>
    </row>
    <row r="29" spans="1:7">
      <c r="G29" s="109">
        <f>SUM(G2:G28)</f>
        <v>1791</v>
      </c>
    </row>
  </sheetData>
  <autoFilter ref="C1:G29" xr:uid="{E4194E84-7785-440C-BD8B-E712CFFDF21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  <ds:schemaRef ds:uri="4bf10b48-52f7-4ad4-b1e1-de514cec68e0"/>
    <ds:schemaRef ds:uri="cc099e4b-e381-4360-bcff-5e1f51ab48dc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65A6EB-4851-43AB-9A11-DD0149301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2024-08-16T06:41:12Z</cp:lastPrinted>
  <dcterms:created xsi:type="dcterms:W3CDTF">2020-11-11T02:21:38Z</dcterms:created>
  <dcterms:modified xsi:type="dcterms:W3CDTF">2025-05-12T04:27:37Z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