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3. CUTTING DOCKET/"/>
    </mc:Choice>
  </mc:AlternateContent>
  <xr:revisionPtr revIDLastSave="651" documentId="8_{D13951D0-13D9-4B63-BF55-A65DAF278425}" xr6:coauthVersionLast="47" xr6:coauthVersionMax="47" xr10:uidLastSave="{FF7B9090-3414-474C-A72C-48F34E8765BF}"/>
  <bookViews>
    <workbookView xWindow="-120" yWindow="-120" windowWidth="20730" windowHeight="11040" tabRatio="753" activeTab="2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THÔNG SỐ THEO MẪU 19-01-2024" sheetId="24" state="hidden" r:id="rId4"/>
    <sheet name="COLLAR" sheetId="28" r:id="rId5"/>
    <sheet name="SPEC" sheetId="30" r:id="rId6"/>
    <sheet name="1. CUTTING DOCKET (2)" sheetId="23" state="hidden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0" hidden="1">'1. CUTTING DOCKET'!$A$33:$R$36</definedName>
    <definedName name="_xlnm._FilterDatabase" localSheetId="6" hidden="1">'1. CUTTING DOCKET (2)'!$A$31:$R$35</definedName>
    <definedName name="_xlnm._FilterDatabase" localSheetId="1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6">[18]!K_1</definedName>
    <definedName name="K_1">[18]!K_1</definedName>
    <definedName name="K_2" localSheetId="6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6">[22]!NToS</definedName>
    <definedName name="NToS">[22]!NToS</definedName>
    <definedName name="PRICE">#REF!</definedName>
    <definedName name="_xlnm.Print_Area" localSheetId="0">'1. CUTTING DOCKET'!$A$1:$Q$81</definedName>
    <definedName name="_xlnm.Print_Area" localSheetId="6">'1. CUTTING DOCKET (2)'!$A$1:$Q$77</definedName>
    <definedName name="_xlnm.Print_Area" localSheetId="2">'2. TRIM CARD'!$A$1:$B$20</definedName>
    <definedName name="_xlnm.Print_Area" localSheetId="7">'2. TRIM CARD (GREY)'!$A$1:$E$39</definedName>
    <definedName name="_xlnm.Print_Area" localSheetId="1">GREY!$A$1:$P$169</definedName>
    <definedName name="_xlnm.Print_Area" localSheetId="3">'THÔNG SỐ THEO MẪU 19-01-2024'!$A$1:$F$20</definedName>
    <definedName name="Print_erea">[13]QT!$A$1:$U$54</definedName>
    <definedName name="_xlnm.Print_Titles" localSheetId="0">'1. CUTTING DOCKET'!$1:$15</definedName>
    <definedName name="_xlnm.Print_Titles" localSheetId="6">'1. CUTTING DOCKET (2)'!$1:$15</definedName>
    <definedName name="_xlnm.Print_Titles" localSheetId="2">'2. TRIM CARD'!$1:$5</definedName>
    <definedName name="_xlnm.Print_Titles" localSheetId="7">'2. TRIM CARD (GREY)'!$1:$5</definedName>
    <definedName name="_xlnm.Print_Titles" localSheetId="1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5" l="1"/>
  <c r="A11" i="5"/>
  <c r="B11" i="5"/>
  <c r="G29" i="1"/>
  <c r="I29" i="1" s="1"/>
  <c r="J29" i="1" l="1"/>
  <c r="M29" i="1"/>
  <c r="B9" i="5"/>
  <c r="A9" i="5"/>
  <c r="I28" i="1"/>
  <c r="J28" i="1" s="1"/>
  <c r="A19" i="5"/>
  <c r="I35" i="1"/>
  <c r="I20" i="1"/>
  <c r="I22" i="1" s="1"/>
  <c r="B17" i="5"/>
  <c r="A17" i="5"/>
  <c r="A8" i="5"/>
  <c r="A14" i="5"/>
  <c r="M28" i="1" l="1"/>
  <c r="D65" i="1"/>
  <c r="E65" i="1"/>
  <c r="G65" i="1"/>
  <c r="H65" i="1"/>
  <c r="I65" i="1"/>
  <c r="C65" i="1"/>
  <c r="J20" i="1" l="1"/>
  <c r="F65" i="1" l="1"/>
  <c r="J22" i="1"/>
  <c r="G77" i="23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4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13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H35" i="1" s="1"/>
  <c r="Q18" i="1"/>
  <c r="B2" i="5"/>
  <c r="B3" i="5"/>
  <c r="A4" i="5"/>
  <c r="A3" i="5"/>
  <c r="A2" i="5"/>
  <c r="B4" i="5"/>
  <c r="Q19" i="1"/>
  <c r="H36" i="1" l="1"/>
  <c r="B42" i="1"/>
  <c r="B58" i="1"/>
  <c r="B50" i="1"/>
  <c r="H34" i="1"/>
  <c r="B5" i="17"/>
  <c r="A26" i="1"/>
  <c r="B5" i="5"/>
  <c r="Q20" i="1"/>
  <c r="K36" i="1" l="1"/>
  <c r="M36" i="1" s="1"/>
  <c r="O36" i="1" s="1"/>
  <c r="K35" i="1"/>
  <c r="M35" i="1" s="1"/>
  <c r="O35" i="1" s="1"/>
  <c r="Q22" i="1"/>
  <c r="J65" i="1" s="1"/>
  <c r="B15" i="17"/>
  <c r="B15" i="5"/>
  <c r="K34" i="1"/>
  <c r="M34" i="1" s="1"/>
  <c r="O34" i="1" s="1"/>
  <c r="I36" i="1" l="1"/>
  <c r="C42" i="1"/>
  <c r="G27" i="1"/>
  <c r="C50" i="1"/>
  <c r="C58" i="1"/>
  <c r="B6" i="17"/>
  <c r="I34" i="1"/>
  <c r="B6" i="5"/>
  <c r="G30" i="1" l="1"/>
  <c r="I30" i="1" s="1"/>
  <c r="J30" i="1" s="1"/>
  <c r="M30" i="1" s="1"/>
  <c r="B9" i="17"/>
  <c r="B13" i="5"/>
  <c r="I27" i="1"/>
  <c r="J27" i="1" s="1"/>
  <c r="M27" i="1" l="1"/>
</calcChain>
</file>

<file path=xl/sharedStrings.xml><?xml version="1.0" encoding="utf-8"?>
<sst xmlns="http://schemas.openxmlformats.org/spreadsheetml/2006/main" count="1035" uniqueCount="422">
  <si>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</si>
  <si>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</si>
  <si>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</si>
  <si>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</si>
  <si>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</si>
  <si>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</si>
  <si>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</si>
  <si>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</si>
  <si>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</si>
  <si>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</si>
  <si>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</si>
  <si>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</si>
  <si>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</si>
  <si>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</si>
  <si>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</si>
  <si>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</si>
  <si>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</si>
  <si>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</si>
  <si>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</si>
  <si>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</si>
  <si>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</si>
  <si>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</si>
  <si>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</si>
  <si>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</si>
  <si>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</si>
  <si>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</si>
  <si>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</si>
  <si>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</si>
  <si>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</si>
  <si>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</si>
  <si>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</si>
  <si>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</si>
  <si>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</si>
  <si>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</si>
  <si>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</si>
  <si>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</si>
  <si>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</si>
  <si>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</si>
  <si>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</si>
  <si>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</si>
  <si>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</si>
  <si>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</si>
  <si>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</si>
  <si>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</si>
  <si>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</si>
  <si>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</si>
  <si>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</si>
  <si>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</si>
  <si>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</si>
  <si>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</si>
  <si>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</si>
  <si>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</si>
  <si>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</si>
  <si>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</si>
  <si>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</si>
  <si>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</si>
  <si>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</si>
  <si>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</si>
  <si>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</si>
  <si>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</si>
  <si>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</si>
  <si>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</si>
  <si>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</si>
  <si>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</si>
  <si>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</si>
  <si>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</si>
  <si>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</si>
  <si>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</si>
  <si>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</si>
  <si>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</si>
  <si>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</si>
  <si>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</si>
  <si>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</si>
  <si>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</si>
  <si>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</si>
  <si>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</si>
  <si>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</si>
  <si>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</si>
  <si>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</si>
  <si>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</si>
  <si>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</si>
  <si>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</si>
  <si>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</si>
  <si>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</si>
  <si>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</si>
  <si>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</si>
  <si>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</si>
  <si>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</si>
  <si>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</si>
  <si>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</si>
  <si>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</si>
  <si>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</si>
  <si>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</si>
  <si>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</si>
  <si>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</si>
  <si>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</si>
  <si>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</si>
  <si>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</si>
  <si>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</si>
  <si>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</si>
  <si>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</si>
  <si>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</si>
  <si>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</si>
  <si>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</si>
  <si>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</si>
  <si>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</si>
  <si>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</si>
  <si>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</si>
  <si>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</si>
  <si>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</si>
  <si>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</si>
  <si>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</si>
  <si>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</si>
  <si>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</si>
  <si>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</si>
  <si>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</si>
  <si>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</si>
  <si>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</si>
  <si>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</si>
  <si>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</si>
  <si>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</si>
  <si>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</si>
  <si>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</si>
  <si>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</si>
  <si>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</si>
  <si>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</si>
  <si>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</si>
  <si>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</si>
  <si>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</si>
  <si>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</si>
  <si>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</si>
  <si>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</si>
  <si>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</si>
  <si>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</si>
  <si>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</si>
  <si>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</si>
  <si>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</si>
  <si>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</si>
  <si>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</si>
  <si>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</si>
  <si>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</si>
  <si>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</si>
  <si>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</si>
  <si>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</si>
  <si>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</si>
  <si>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</si>
  <si>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</si>
  <si>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</si>
  <si>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</si>
  <si>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</si>
  <si>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</si>
  <si>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</si>
  <si>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</si>
  <si>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</si>
  <si>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</si>
  <si>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</si>
  <si>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</si>
  <si>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</si>
  <si>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</si>
  <si>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</si>
  <si>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</si>
  <si>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</si>
  <si>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</si>
  <si>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</si>
  <si>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</si>
  <si>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</si>
  <si>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</si>
  <si>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</si>
  <si>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</si>
  <si>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</si>
  <si>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</si>
  <si>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</si>
  <si>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</si>
  <si>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</si>
  <si>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</si>
  <si>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</si>
  <si>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</si>
  <si>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</si>
  <si>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</si>
  <si>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</si>
  <si>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</si>
  <si>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</si>
  <si>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</si>
  <si>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</si>
  <si>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</si>
  <si>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</si>
  <si>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</si>
  <si>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</si>
  <si>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</si>
  <si>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</si>
  <si>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</si>
  <si>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</si>
  <si>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</si>
  <si>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</si>
  <si>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</si>
  <si>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</si>
  <si>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</si>
  <si>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</si>
  <si>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</si>
  <si>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</si>
  <si>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</si>
  <si>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</si>
  <si>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</si>
  <si>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</si>
  <si>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</si>
  <si>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</si>
  <si>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</si>
  <si>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</si>
  <si>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</si>
  <si>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</si>
  <si>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</si>
  <si>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</si>
  <si>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</si>
  <si>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</si>
  <si>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</si>
  <si>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</si>
  <si>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</si>
  <si>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</si>
  <si>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</si>
  <si>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</si>
  <si>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</si>
  <si>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</si>
  <si>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</si>
  <si>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</si>
  <si>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</si>
  <si>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</si>
  <si>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</si>
  <si>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</si>
  <si>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</si>
  <si>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</si>
  <si>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</si>
  <si>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</si>
  <si>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</si>
  <si>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</si>
  <si>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</si>
  <si>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</si>
  <si>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</si>
  <si>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</si>
  <si>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</si>
  <si>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</si>
  <si>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</si>
  <si>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</si>
  <si>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</si>
  <si>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</si>
  <si>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</si>
  <si>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</si>
  <si>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</si>
  <si>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</si>
  <si>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</si>
  <si>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</si>
  <si>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</si>
  <si>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</si>
  <si>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</si>
  <si>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</si>
  <si>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</si>
  <si>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</si>
  <si>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</si>
  <si>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</si>
  <si>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</si>
  <si>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</si>
  <si>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</si>
  <si>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</si>
  <si>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</si>
  <si>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</si>
  <si>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</si>
  <si>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</si>
  <si>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</si>
  <si>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</si>
  <si>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</si>
  <si>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</si>
  <si>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</si>
  <si>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</si>
  <si>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</si>
  <si>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</si>
  <si>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</si>
  <si>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</si>
  <si>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</si>
  <si>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</si>
  <si>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</si>
  <si>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</si>
  <si>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</si>
  <si>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</si>
  <si>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</si>
  <si>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</si>
  <si>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</si>
  <si>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</si>
  <si>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</si>
  <si>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</si>
  <si>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</si>
  <si>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</si>
  <si>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</si>
  <si>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</si>
  <si>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</si>
  <si>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</si>
  <si>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</si>
  <si>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</si>
  <si>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</si>
  <si>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</si>
  <si>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</si>
  <si>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</si>
  <si>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</si>
  <si>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</si>
  <si>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</si>
  <si>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</si>
  <si>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</si>
  <si>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</si>
  <si>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</si>
  <si>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</si>
  <si>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</si>
  <si>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</si>
  <si>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</si>
  <si>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</si>
  <si>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</si>
  <si>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</si>
  <si>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</si>
  <si>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</si>
  <si>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</si>
  <si>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</si>
  <si>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</si>
  <si>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</si>
  <si>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</si>
  <si>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</si>
  <si>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177CM</t>
  </si>
  <si>
    <t>NIKE (NVS)</t>
  </si>
  <si>
    <t>N07  FW24   S2760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</si>
  <si>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</si>
  <si>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</si>
  <si>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</si>
  <si>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</si>
  <si>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</si>
  <si>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</si>
  <si>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</si>
  <si>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</si>
  <si>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</si>
  <si>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</si>
  <si>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</si>
  <si>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NK_FH</t>
  </si>
  <si>
    <t>Neck Finish Height at CB</t>
  </si>
  <si>
    <t>Edge to seam or stitch, vertical</t>
  </si>
  <si>
    <t>Critical POM</t>
  </si>
  <si>
    <t>NK_WBH</t>
  </si>
  <si>
    <t>Back Neck Width (from HPS)</t>
  </si>
  <si>
    <t>HPS to HPS, horizontal</t>
  </si>
  <si>
    <t>NK_DBH</t>
  </si>
  <si>
    <t>Back Neck Drop (from HPS)</t>
  </si>
  <si>
    <t>HPS to back neck, vertical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</si>
  <si>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</si>
  <si>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</si>
  <si>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</si>
  <si>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</si>
  <si>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</si>
  <si>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</si>
  <si>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</si>
  <si>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CL_LT</t>
  </si>
  <si>
    <t>Collar Length</t>
  </si>
  <si>
    <t>Point to point, along top edge (excluding zipper)</t>
  </si>
  <si>
    <t>CL_HT</t>
  </si>
  <si>
    <t>Collar Height</t>
  </si>
  <si>
    <t>CB neck (or collar stand) seam to under collar seam or top collar edge, vertical</t>
  </si>
  <si>
    <t>CL_PL</t>
  </si>
  <si>
    <t>Collar Point Length</t>
  </si>
  <si>
    <t>CF neck (or stand) seam to collar point</t>
  </si>
  <si>
    <t>BL_BN_2</t>
  </si>
  <si>
    <t>Body Length (from Back Neck, Standard length)</t>
  </si>
  <si>
    <t>CB neck to bottom edge, vertical</t>
  </si>
  <si>
    <t>CH_WS</t>
  </si>
  <si>
    <t>Chest Width (Set-In/Raglan/Tank)</t>
  </si>
  <si>
    <t>2.5cm below underarm, horizontal</t>
  </si>
  <si>
    <t>2.5cm below underarm</t>
  </si>
  <si>
    <t>SL_OR_2</t>
  </si>
  <si>
    <t>Slv Opening (Relaxed/Flat, Long Sleeve)</t>
  </si>
  <si>
    <t>Inner edge to edge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</si>
  <si>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</si>
  <si>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</si>
  <si>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</si>
  <si>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</si>
  <si>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</si>
  <si>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</si>
  <si>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</si>
  <si>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</si>
  <si>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</si>
  <si>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</si>
  <si>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LAI</t>
  </si>
  <si>
    <t>DÀI LÁ CỔ CẠNH TRÊN</t>
  </si>
  <si>
    <t>CAO LÁ CỔ ĐO TẠI GIỮA CỔ SAU</t>
  </si>
  <si>
    <t>DÀI CẠNH LÁ CỔ ĐO ĐIỂM DÀI NHẤT</t>
  </si>
  <si>
    <t>LS TEE</t>
  </si>
  <si>
    <t>ĐỊNH VỊ HÌNH IN:</t>
  </si>
  <si>
    <t>THÔNG TIN ĐỊNH VỊ HÌNH IN</t>
  </si>
  <si>
    <t>DUYỆT THEO UA</t>
  </si>
  <si>
    <t>THEO TP</t>
  </si>
  <si>
    <t>THAM KHẢO CÁCH MAY THEO TÀI LIỆU ĐÍNH KÈM</t>
  </si>
  <si>
    <t>COLOR 1</t>
  </si>
  <si>
    <t>HEAVY JERSEY SOLID 100% COTTON CM 20'S/2 WITH ENZYME CUT, 300-310GSM</t>
  </si>
  <si>
    <t>IB7573</t>
  </si>
  <si>
    <t>EAFC CLUB KIT</t>
  </si>
  <si>
    <t>FW24</t>
  </si>
  <si>
    <t>RIB 1X1 95% COTTON 5%SP, CM 20'S/1 + 140'D, 400GSM_CẦM MÀU</t>
  </si>
  <si>
    <t>NHÃN SIZE</t>
  </si>
  <si>
    <t>THÊU BTP THÂN TRƯỚC  - THÊU GIA CÔNG</t>
  </si>
  <si>
    <t>VINTAGE WASH + LASER PRINT</t>
  </si>
  <si>
    <t>GẮN TẠM Ở SƯỜN</t>
  </si>
  <si>
    <t>NHÃN THÀNH PHẦN</t>
  </si>
  <si>
    <t>GẮN Ở SƯỜN TRÁI NGƯỜI MẶC TỪ LAI LÊN 10CM</t>
  </si>
  <si>
    <t>THAY THẾ</t>
  </si>
  <si>
    <t>SH_WD_D</t>
  </si>
  <si>
    <t>SL_LTS_6</t>
  </si>
  <si>
    <t>SL_UWP</t>
  </si>
  <si>
    <t>Shoulder Width (Drop Shoulder)</t>
  </si>
  <si>
    <t>Sleeve Length - Drop Shoulder (fm Shldr Pt. Longer than Elbow)</t>
  </si>
  <si>
    <t>Upper Sleeve Width (Drop Shoulder)</t>
  </si>
  <si>
    <t>Shoulder point to point, horizontal</t>
  </si>
  <si>
    <t>Shoulder point to bottom sleeve edge</t>
  </si>
  <si>
    <t>Tolerance (-)</t>
  </si>
  <si>
    <t>Tolerance (+)</t>
  </si>
  <si>
    <t>PIPING</t>
  </si>
  <si>
    <t>CTFW24P0360001T00K LOT 0825/5</t>
  </si>
  <si>
    <t>CTFW24P0331003T00K LOT 781/5</t>
  </si>
  <si>
    <t>CTFW24P0331004T00K LOT 781/5</t>
  </si>
  <si>
    <t>LÁ CỔ</t>
  </si>
  <si>
    <t>BO CỔ</t>
  </si>
  <si>
    <t>FLAT KNIT RIB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</si>
</sst>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3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178" fontId="9" fillId="0" borderId="0" xfId="132" applyNumberFormat="1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Alignment="1" applyProtection="1">
      <alignment horizontal="center"/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33" fillId="5" borderId="50" xfId="132" applyFont="1" applyFill="1" applyBorder="1" applyAlignment="1" applyProtection="1">
      <alignment horizontal="left" vertical="center"/>
      <protection locked="0"/>
    </xf>
    <xf numFmtId="49" fontId="134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center" vertical="center" wrapText="1"/>
      <protection locked="0"/>
    </xf>
    <xf numFmtId="0" fontId="133" fillId="5" borderId="50" xfId="132" applyFont="1" applyFill="1" applyBorder="1" applyAlignment="1" applyProtection="1">
      <alignment horizontal="left" vertical="center" wrapText="1"/>
      <protection locked="0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0" fontId="135" fillId="0" borderId="49" xfId="132" applyFont="1" applyBorder="1" applyAlignment="1" applyProtection="1">
      <alignment horizontal="left" vertical="center" wrapText="1"/>
      <protection locked="0"/>
    </xf>
    <xf numFmtId="0" fontId="135" fillId="0" borderId="50" xfId="132" applyFont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29" fillId="0" borderId="50" xfId="131" applyBorder="1" applyAlignment="1" applyProtection="1">
      <alignment horizontal="center" vertical="center" wrapText="1"/>
      <protection locked="0"/>
    </xf>
    <xf numFmtId="0" fontId="131" fillId="0" borderId="50" xfId="132" applyFont="1" applyBorder="1" applyAlignment="1" applyProtection="1">
      <alignment horizontal="center" wrapText="1"/>
      <protection locked="0"/>
    </xf>
    <xf numFmtId="0" fontId="5" fillId="0" borderId="50" xfId="132" applyBorder="1" applyAlignment="1" applyProtection="1">
      <alignment horizontal="center" wrapText="1"/>
      <protection locked="0"/>
    </xf>
    <xf numFmtId="0" fontId="131" fillId="0" borderId="0" xfId="132" applyFont="1" applyAlignment="1" applyProtection="1">
      <alignment horizontal="center" wrapText="1"/>
      <protection locked="0"/>
    </xf>
    <xf numFmtId="0" fontId="5" fillId="0" borderId="0" xfId="132" applyAlignment="1" applyProtection="1">
      <alignment horizontal="center" wrapText="1"/>
      <protection locked="0"/>
    </xf>
    <xf numFmtId="0" fontId="132" fillId="0" borderId="0" xfId="132" applyFont="1" applyAlignment="1" applyProtection="1">
      <alignment horizontal="center" wrapText="1"/>
      <protection locked="0"/>
    </xf>
    <xf numFmtId="0" fontId="134" fillId="5" borderId="50" xfId="132" applyFont="1" applyFill="1" applyBorder="1" applyAlignment="1" applyProtection="1">
      <alignment horizontal="center" vertical="center" wrapText="1"/>
      <protection locked="0"/>
    </xf>
    <xf numFmtId="165" fontId="135" fillId="0" borderId="50" xfId="132" applyNumberFormat="1" applyFont="1" applyBorder="1" applyAlignment="1" applyProtection="1">
      <alignment horizontal="center" vertical="center" wrapText="1"/>
      <protection locked="0"/>
    </xf>
    <xf numFmtId="165" fontId="136" fillId="49" borderId="50" xfId="132" applyNumberFormat="1" applyFont="1" applyFill="1" applyBorder="1" applyAlignment="1" applyProtection="1">
      <alignment horizontal="center" vertical="center" wrapText="1"/>
      <protection locked="0"/>
    </xf>
    <xf numFmtId="165" fontId="135" fillId="50" borderId="50" xfId="132" applyNumberFormat="1" applyFont="1" applyFill="1" applyBorder="1" applyAlignment="1" applyProtection="1">
      <alignment horizontal="center" vertical="center" wrapText="1"/>
    </xf>
    <xf numFmtId="0" fontId="137" fillId="49" borderId="50" xfId="132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0" fontId="100" fillId="2" borderId="0" xfId="0" applyFont="1" applyFill="1" applyAlignment="1">
      <alignment horizontal="left" vertical="center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10" borderId="50" xfId="0" applyFont="1" applyFill="1" applyBorder="1" applyAlignment="1">
      <alignment horizontal="center" vertical="center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124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69" xfId="130" applyFont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0" fontId="135" fillId="0" borderId="51" xfId="132" applyFont="1" applyBorder="1" applyAlignment="1" applyProtection="1">
      <alignment horizontal="left" vertical="center" wrapText="1"/>
      <protection locked="0"/>
    </xf>
    <xf numFmtId="0" fontId="135" fillId="0" borderId="48" xfId="132" applyFont="1" applyBorder="1" applyAlignment="1" applyProtection="1">
      <alignment horizontal="left" vertical="center" wrapText="1"/>
      <protection locked="0"/>
    </xf>
    <xf numFmtId="0" fontId="135" fillId="0" borderId="49" xfId="132" applyFont="1" applyBorder="1" applyAlignment="1" applyProtection="1">
      <alignment horizontal="left" vertical="center" wrapText="1"/>
      <protection locked="0"/>
    </xf>
    <xf numFmtId="49" fontId="134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8" fontId="7" fillId="49" borderId="50" xfId="132" applyNumberFormat="1" applyFont="1" applyFill="1" applyBorder="1" applyAlignment="1" applyProtection="1">
      <alignment horizontal="center"/>
      <protection locked="0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7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1066800</xdr:colOff>
      <xdr:row>4</xdr:row>
      <xdr:rowOff>119062</xdr:rowOff>
    </xdr:from>
    <xdr:to>
      <xdr:col>16</xdr:col>
      <xdr:colOff>1785936</xdr:colOff>
      <xdr:row>7</xdr:row>
      <xdr:rowOff>511485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52ED5D-828A-48B7-A898-2247E564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50400" y="2191702"/>
          <a:ext cx="5992176" cy="2586983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1190624</xdr:colOff>
      <xdr:row>37</xdr:row>
      <xdr:rowOff>738187</xdr:rowOff>
    </xdr:from>
    <xdr:to>
      <xdr:col>16</xdr:col>
      <xdr:colOff>1144917</xdr:colOff>
      <xdr:row>57</xdr:row>
      <xdr:rowOff>112435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A052BFE-51A0-7F81-06C8-943BA749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59499" y="40552687"/>
          <a:ext cx="7955293" cy="9161186"/>
        </a:xfrm>
        <a:prstGeom prst="rect">
          <a:avLst/>
        </a:prstGeom>
      </xdr:spPr>
    </xdr:pic>
    <xdr:clientData/>
  </xdr:twoCellAnchor>
  <xdr:twoCellAnchor editAs="oneCell">
    <xdr:from>
      <xdr:col>10</xdr:col>
      <xdr:colOff>1214436</xdr:colOff>
      <xdr:row>60</xdr:row>
      <xdr:rowOff>333373</xdr:rowOff>
    </xdr:from>
    <xdr:to>
      <xdr:col>16</xdr:col>
      <xdr:colOff>1619249</xdr:colOff>
      <xdr:row>72</xdr:row>
      <xdr:rowOff>384521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1E3CE23-8984-375F-E328-4C81CC28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83311" y="51958873"/>
          <a:ext cx="8405813" cy="10290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10363200</xdr:colOff>
      <xdr:row>0</xdr:row>
      <xdr:rowOff>1257300</xdr:rowOff>
    </xdr:from>
    <xdr:to>
      <xdr:col>1</xdr:col>
      <xdr:colOff>14088730</xdr:colOff>
      <xdr:row>3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D87AB-68E3-4692-A4A7-DC18EFC5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9300" y="1257300"/>
          <a:ext cx="3725530" cy="16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8"/>
  <sheetViews>
    <sheetView view="pageBreakPreview" topLeftCell="A28" zoomScale="40" zoomScaleNormal="10" zoomScaleSheetLayoutView="40" zoomScalePageLayoutView="25" workbookViewId="0">
      <selection activeCell="A27" sqref="A27:XFD30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6.710937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5.85546875" style="38" customWidth="1"/>
    <col min="17" max="17" width="40.71093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3" t="s">
        <v>0</v>
      </c>
      <c r="O1" s="433" t="s">
        <v>0</v>
      </c>
      <c r="P1" s="439" t="s">
        <v>1</v>
      </c>
      <c r="Q1" s="439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3" t="s">
        <v>2</v>
      </c>
      <c r="O2" s="433" t="s">
        <v>2</v>
      </c>
      <c r="P2" s="440" t="s">
        <v>3</v>
      </c>
      <c r="Q2" s="440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3" t="s">
        <v>4</v>
      </c>
      <c r="O3" s="433" t="s">
        <v>4</v>
      </c>
      <c r="P3" s="441" t="s">
        <v>5</v>
      </c>
      <c r="Q3" s="439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3" t="s">
        <v>391</v>
      </c>
      <c r="H5" s="444"/>
      <c r="I5" s="444"/>
      <c r="J5" s="444"/>
      <c r="K5" s="444"/>
      <c r="L5" s="445"/>
      <c r="M5" s="13"/>
    </row>
    <row r="6" spans="1:17" s="213" customFormat="1" ht="57.95" customHeight="1">
      <c r="B6" s="214" t="s">
        <v>9</v>
      </c>
      <c r="C6" s="214"/>
      <c r="D6" s="215" t="s">
        <v>324</v>
      </c>
      <c r="E6" s="216"/>
      <c r="F6" s="214"/>
      <c r="G6" s="446"/>
      <c r="H6" s="447"/>
      <c r="I6" s="447"/>
      <c r="J6" s="447"/>
      <c r="K6" s="447"/>
      <c r="L6" s="448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394</v>
      </c>
      <c r="E7" s="215"/>
      <c r="F7" s="214"/>
      <c r="G7" s="446"/>
      <c r="H7" s="447"/>
      <c r="I7" s="447"/>
      <c r="J7" s="447"/>
      <c r="K7" s="447"/>
      <c r="L7" s="448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4" t="s">
        <v>395</v>
      </c>
      <c r="E8" s="434"/>
      <c r="F8" s="434"/>
      <c r="G8" s="449"/>
      <c r="H8" s="450"/>
      <c r="I8" s="450"/>
      <c r="J8" s="450"/>
      <c r="K8" s="450"/>
      <c r="L8" s="451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396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386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7">
        <v>45421</v>
      </c>
      <c r="E11" s="438"/>
      <c r="F11" s="438"/>
      <c r="G11" s="293"/>
      <c r="H11" s="292"/>
      <c r="I11" s="225"/>
      <c r="J11" s="225" t="s">
        <v>22</v>
      </c>
      <c r="K11" s="225"/>
      <c r="L11" s="225"/>
      <c r="M11" s="435" t="s">
        <v>393</v>
      </c>
      <c r="N11" s="435"/>
      <c r="O11" s="435"/>
      <c r="P11" s="435"/>
      <c r="Q11" s="435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42"/>
      <c r="C13" s="442"/>
      <c r="D13" s="442"/>
      <c r="E13" s="442"/>
      <c r="F13" s="442"/>
      <c r="G13" s="295"/>
      <c r="H13" s="296"/>
      <c r="I13" s="225"/>
      <c r="J13" s="225" t="s">
        <v>27</v>
      </c>
      <c r="K13" s="225"/>
      <c r="L13" s="225"/>
      <c r="M13" s="225" t="s">
        <v>322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323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59</v>
      </c>
      <c r="J17" s="184" t="s">
        <v>108</v>
      </c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392</v>
      </c>
      <c r="E18" s="190"/>
      <c r="F18" s="191"/>
      <c r="G18" s="205"/>
      <c r="H18" s="205"/>
      <c r="I18" s="205">
        <v>3</v>
      </c>
      <c r="J18" s="205">
        <v>1</v>
      </c>
      <c r="K18" s="205"/>
      <c r="L18" s="205"/>
      <c r="M18" s="205"/>
      <c r="N18" s="191"/>
      <c r="O18" s="191"/>
      <c r="P18" s="191"/>
      <c r="Q18" s="192">
        <f>SUM(E18:P18)</f>
        <v>4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COLOR 1</v>
      </c>
      <c r="E19" s="190"/>
      <c r="F19" s="191"/>
      <c r="G19" s="193"/>
      <c r="H19" s="193"/>
      <c r="I19" s="193">
        <v>1</v>
      </c>
      <c r="J19" s="193">
        <v>1</v>
      </c>
      <c r="K19" s="193"/>
      <c r="L19" s="193"/>
      <c r="M19" s="193"/>
      <c r="N19" s="193"/>
      <c r="O19" s="193"/>
      <c r="P19" s="193"/>
      <c r="Q19" s="192">
        <f>SUM(E19:P19)</f>
        <v>2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COLOR 1</v>
      </c>
      <c r="E20" s="196"/>
      <c r="F20" s="197"/>
      <c r="G20" s="198"/>
      <c r="H20" s="198"/>
      <c r="I20" s="198">
        <f>SUM(I18:I19)</f>
        <v>4</v>
      </c>
      <c r="J20" s="198">
        <f>SUM(J18:J19)</f>
        <v>2</v>
      </c>
      <c r="K20" s="198"/>
      <c r="L20" s="198"/>
      <c r="M20" s="198"/>
      <c r="N20" s="197"/>
      <c r="O20" s="197"/>
      <c r="P20" s="197"/>
      <c r="Q20" s="197">
        <f>SUM(Q18:Q19)</f>
        <v>6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>
        <f>I20</f>
        <v>4</v>
      </c>
      <c r="J22" s="203">
        <f>J20</f>
        <v>2</v>
      </c>
      <c r="K22" s="203"/>
      <c r="L22" s="203"/>
      <c r="M22" s="203"/>
      <c r="N22" s="203"/>
      <c r="O22" s="203"/>
      <c r="P22" s="203"/>
      <c r="Q22" s="203">
        <f>Q20</f>
        <v>6</v>
      </c>
      <c r="V22" s="199">
        <v>2033</v>
      </c>
    </row>
    <row r="23" spans="1:28" s="99" customFormat="1" ht="20.25" customHeight="1">
      <c r="B23" s="100"/>
      <c r="C23" s="101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  <c r="V23" s="99">
        <v>490</v>
      </c>
    </row>
    <row r="24" spans="1:28" s="4" customFormat="1" ht="59.1" customHeight="1">
      <c r="B24" s="228" t="s">
        <v>45</v>
      </c>
      <c r="C24" s="24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6"/>
      <c r="P24" s="436"/>
      <c r="Q24" s="436"/>
      <c r="V24" s="4">
        <v>135</v>
      </c>
    </row>
    <row r="25" spans="1:28" s="34" customFormat="1" ht="247.5" customHeight="1">
      <c r="A25" s="453" t="s">
        <v>46</v>
      </c>
      <c r="B25" s="453"/>
      <c r="C25" s="453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52" t="s">
        <v>57</v>
      </c>
      <c r="O25" s="452"/>
      <c r="P25" s="452"/>
      <c r="Q25" s="452"/>
      <c r="R25" s="370"/>
      <c r="S25" s="370"/>
      <c r="T25" s="37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31" t="str">
        <f>D20</f>
        <v>COLOR 1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</row>
    <row r="27" spans="1:28" s="218" customFormat="1" ht="193.5" customHeight="1">
      <c r="A27" s="268">
        <v>1</v>
      </c>
      <c r="B27" s="430" t="s">
        <v>393</v>
      </c>
      <c r="C27" s="430"/>
      <c r="D27" s="269" t="s">
        <v>58</v>
      </c>
      <c r="E27" s="269" t="s">
        <v>40</v>
      </c>
      <c r="F27" s="268" t="s">
        <v>59</v>
      </c>
      <c r="G27" s="270">
        <f>Q22</f>
        <v>6</v>
      </c>
      <c r="H27" s="271">
        <v>1.08</v>
      </c>
      <c r="I27" s="272">
        <f>H27*G27</f>
        <v>6.48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9</v>
      </c>
      <c r="N27" s="432" t="s">
        <v>416</v>
      </c>
      <c r="O27" s="432"/>
      <c r="P27" s="432"/>
      <c r="Q27" s="432"/>
    </row>
    <row r="28" spans="1:28" s="218" customFormat="1" ht="193.5" customHeight="1">
      <c r="A28" s="268">
        <v>1</v>
      </c>
      <c r="B28" s="430" t="s">
        <v>393</v>
      </c>
      <c r="C28" s="430"/>
      <c r="D28" s="269" t="s">
        <v>415</v>
      </c>
      <c r="E28" s="269" t="s">
        <v>89</v>
      </c>
      <c r="F28" s="268" t="s">
        <v>59</v>
      </c>
      <c r="G28" s="270">
        <v>6</v>
      </c>
      <c r="H28" s="271">
        <v>1.08</v>
      </c>
      <c r="I28" s="272">
        <f>H28*G28</f>
        <v>6.48</v>
      </c>
      <c r="J28" s="273">
        <f>ROUNDUP(I28*5%,0)+ROUNDUP(I28/55*0.5,0)</f>
        <v>2</v>
      </c>
      <c r="K28" s="273">
        <v>0</v>
      </c>
      <c r="L28" s="273">
        <v>0</v>
      </c>
      <c r="M28" s="274">
        <f>ROUNDUP(I28+J28+K28+L28,0)</f>
        <v>9</v>
      </c>
      <c r="N28" s="432" t="s">
        <v>417</v>
      </c>
      <c r="O28" s="432"/>
      <c r="P28" s="432"/>
      <c r="Q28" s="432"/>
    </row>
    <row r="29" spans="1:28" s="218" customFormat="1" ht="193.5" customHeight="1">
      <c r="A29" s="268">
        <v>2</v>
      </c>
      <c r="B29" s="430" t="s">
        <v>421</v>
      </c>
      <c r="C29" s="430"/>
      <c r="D29" s="269" t="s">
        <v>419</v>
      </c>
      <c r="E29" s="269" t="s">
        <v>89</v>
      </c>
      <c r="F29" s="268" t="s">
        <v>59</v>
      </c>
      <c r="G29" s="270">
        <f>G26</f>
        <v>0</v>
      </c>
      <c r="H29" s="271">
        <v>0.06</v>
      </c>
      <c r="I29" s="272">
        <f>H29*G29</f>
        <v>0</v>
      </c>
      <c r="J29" s="273">
        <f>ROUNDUP(I29*2.5%,0)+ROUNDUP(I29/40*0.5,0)-1</f>
        <v>-1</v>
      </c>
      <c r="K29" s="273">
        <v>0</v>
      </c>
      <c r="L29" s="273">
        <v>0</v>
      </c>
      <c r="M29" s="274">
        <f>ROUNDUP(I29+J29+K29+L29,0)</f>
        <v>-1</v>
      </c>
      <c r="N29" s="432"/>
      <c r="O29" s="432"/>
      <c r="P29" s="432"/>
      <c r="Q29" s="432"/>
    </row>
    <row r="30" spans="1:28" s="218" customFormat="1" ht="193.5" customHeight="1">
      <c r="A30" s="268">
        <v>2</v>
      </c>
      <c r="B30" s="430" t="s">
        <v>397</v>
      </c>
      <c r="C30" s="430"/>
      <c r="D30" s="269" t="s">
        <v>420</v>
      </c>
      <c r="E30" s="269" t="s">
        <v>89</v>
      </c>
      <c r="F30" s="268" t="s">
        <v>59</v>
      </c>
      <c r="G30" s="270">
        <f>G27</f>
        <v>6</v>
      </c>
      <c r="H30" s="271">
        <v>0.06</v>
      </c>
      <c r="I30" s="272">
        <f>H30*G30</f>
        <v>0.36</v>
      </c>
      <c r="J30" s="273">
        <f>ROUNDUP(I30*2.5%,0)+ROUNDUP(I30/40*0.5,0)-1</f>
        <v>1</v>
      </c>
      <c r="K30" s="273">
        <v>0</v>
      </c>
      <c r="L30" s="273">
        <v>0</v>
      </c>
      <c r="M30" s="274">
        <f>ROUNDUP(I30+J30+K30+L30,0)</f>
        <v>2</v>
      </c>
      <c r="N30" s="432" t="s">
        <v>418</v>
      </c>
      <c r="O30" s="432"/>
      <c r="P30" s="432"/>
      <c r="Q30" s="432"/>
    </row>
    <row r="31" spans="1:28" s="34" customFormat="1" ht="21.75" customHeight="1">
      <c r="A31" s="422"/>
      <c r="B31" s="422"/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</row>
    <row r="32" spans="1:28" s="6" customFormat="1" ht="66.75" customHeight="1" thickBot="1">
      <c r="B32" s="275" t="s">
        <v>62</v>
      </c>
      <c r="C32" s="276"/>
      <c r="D32" s="276"/>
      <c r="E32" s="276"/>
      <c r="G32" s="9"/>
      <c r="Q32" s="277"/>
    </row>
    <row r="33" spans="1:17" s="34" customFormat="1" ht="132.75" customHeight="1">
      <c r="A33" s="461" t="s">
        <v>63</v>
      </c>
      <c r="B33" s="462"/>
      <c r="C33" s="462"/>
      <c r="D33" s="462"/>
      <c r="E33" s="463"/>
      <c r="F33" s="284" t="s">
        <v>64</v>
      </c>
      <c r="G33" s="284" t="s">
        <v>65</v>
      </c>
      <c r="H33" s="427" t="s">
        <v>66</v>
      </c>
      <c r="I33" s="428"/>
      <c r="J33" s="286" t="s">
        <v>49</v>
      </c>
      <c r="K33" s="284" t="s">
        <v>67</v>
      </c>
      <c r="L33" s="284" t="s">
        <v>68</v>
      </c>
      <c r="M33" s="285" t="s">
        <v>69</v>
      </c>
      <c r="N33" s="285" t="s">
        <v>70</v>
      </c>
      <c r="O33" s="285" t="s">
        <v>71</v>
      </c>
      <c r="P33" s="427" t="s">
        <v>72</v>
      </c>
      <c r="Q33" s="428"/>
    </row>
    <row r="34" spans="1:17" s="5" customFormat="1" ht="162.75" customHeight="1">
      <c r="A34" s="287">
        <v>1</v>
      </c>
      <c r="B34" s="429" t="s">
        <v>73</v>
      </c>
      <c r="C34" s="429"/>
      <c r="D34" s="429"/>
      <c r="E34" s="429"/>
      <c r="F34" s="278" t="s">
        <v>40</v>
      </c>
      <c r="G34" s="283"/>
      <c r="H34" s="425" t="str">
        <f>$D$20</f>
        <v>COLOR 1</v>
      </c>
      <c r="I34" s="426" t="str">
        <f t="shared" ref="I34:I36" si="0">$E$27</f>
        <v>BLACK</v>
      </c>
      <c r="J34" s="280" t="s">
        <v>74</v>
      </c>
      <c r="K34" s="280">
        <f>$Q$20</f>
        <v>6</v>
      </c>
      <c r="L34" s="298">
        <f>130/4500</f>
        <v>2.8888888888888888E-2</v>
      </c>
      <c r="M34" s="281">
        <f t="shared" ref="M34" si="1">K34*L34</f>
        <v>0.17333333333333334</v>
      </c>
      <c r="N34" s="281"/>
      <c r="O34" s="282">
        <f t="shared" ref="O34" si="2">ROUNDUP(N34+M34,0)</f>
        <v>1</v>
      </c>
      <c r="P34" s="423"/>
      <c r="Q34" s="424"/>
    </row>
    <row r="35" spans="1:17" s="5" customFormat="1" ht="162.75" customHeight="1">
      <c r="A35" s="287">
        <v>2</v>
      </c>
      <c r="B35" s="460" t="s">
        <v>402</v>
      </c>
      <c r="C35" s="429"/>
      <c r="D35" s="429"/>
      <c r="E35" s="429"/>
      <c r="F35" s="278" t="s">
        <v>89</v>
      </c>
      <c r="G35" s="371"/>
      <c r="H35" s="425" t="str">
        <f>$D$20</f>
        <v>COLOR 1</v>
      </c>
      <c r="I35" s="426" t="str">
        <f t="shared" si="0"/>
        <v>BLACK</v>
      </c>
      <c r="J35" s="280" t="s">
        <v>79</v>
      </c>
      <c r="K35" s="280">
        <f>$Q$20</f>
        <v>6</v>
      </c>
      <c r="L35" s="280">
        <v>1</v>
      </c>
      <c r="M35" s="280">
        <f t="shared" ref="M35" si="3">L35*K35</f>
        <v>6</v>
      </c>
      <c r="N35" s="281"/>
      <c r="O35" s="282">
        <f t="shared" ref="O35" si="4">ROUNDUP(N35+M35,0)</f>
        <v>6</v>
      </c>
      <c r="P35" s="423"/>
      <c r="Q35" s="424"/>
    </row>
    <row r="36" spans="1:17" s="5" customFormat="1" ht="162.75" customHeight="1">
      <c r="A36" s="287">
        <v>2</v>
      </c>
      <c r="B36" s="460" t="s">
        <v>398</v>
      </c>
      <c r="C36" s="429"/>
      <c r="D36" s="429"/>
      <c r="E36" s="429"/>
      <c r="F36" s="278" t="s">
        <v>89</v>
      </c>
      <c r="G36" s="371"/>
      <c r="H36" s="425" t="str">
        <f>$D$20</f>
        <v>COLOR 1</v>
      </c>
      <c r="I36" s="426" t="str">
        <f t="shared" si="0"/>
        <v>BLACK</v>
      </c>
      <c r="J36" s="280" t="s">
        <v>79</v>
      </c>
      <c r="K36" s="280">
        <f>$Q$20</f>
        <v>6</v>
      </c>
      <c r="L36" s="280">
        <v>1</v>
      </c>
      <c r="M36" s="280">
        <f t="shared" ref="M36" si="5">L36*K36</f>
        <v>6</v>
      </c>
      <c r="N36" s="281"/>
      <c r="O36" s="282">
        <f t="shared" ref="O36" si="6">ROUNDUP(N36+M36,0)</f>
        <v>6</v>
      </c>
      <c r="P36" s="423"/>
      <c r="Q36" s="424"/>
    </row>
    <row r="37" spans="1:17" s="15" customFormat="1" ht="15.95" customHeight="1">
      <c r="A37" s="92"/>
      <c r="B37" s="92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7" s="128" customFormat="1" ht="60" customHeight="1">
      <c r="B38" s="228" t="s">
        <v>98</v>
      </c>
      <c r="C38" s="258"/>
      <c r="D38" s="259"/>
      <c r="E38" s="259"/>
      <c r="F38" s="259"/>
      <c r="G38" s="260"/>
      <c r="H38" s="259"/>
      <c r="I38" s="259"/>
      <c r="J38" s="406" t="s">
        <v>99</v>
      </c>
      <c r="K38" s="406"/>
      <c r="L38" s="406"/>
      <c r="M38" s="406"/>
      <c r="N38" s="406"/>
      <c r="O38" s="255"/>
      <c r="P38" s="255"/>
      <c r="Q38" s="254"/>
    </row>
    <row r="39" spans="1:17" s="245" customFormat="1" ht="66" customHeight="1">
      <c r="A39" s="245">
        <v>1</v>
      </c>
      <c r="B39" s="246" t="s">
        <v>100</v>
      </c>
      <c r="C39" s="98" t="s">
        <v>192</v>
      </c>
      <c r="D39" s="128"/>
      <c r="E39" s="128"/>
      <c r="F39" s="128"/>
      <c r="G39" s="247"/>
      <c r="H39" s="247"/>
      <c r="I39" s="247"/>
      <c r="J39" s="247"/>
      <c r="K39" s="230"/>
      <c r="L39" s="230"/>
      <c r="M39" s="247"/>
      <c r="N39" s="247"/>
      <c r="O39" s="247"/>
      <c r="P39" s="247"/>
      <c r="Q39" s="247"/>
    </row>
    <row r="40" spans="1:17" s="128" customFormat="1" ht="43.5" hidden="1" customHeight="1">
      <c r="A40" s="245"/>
      <c r="B40" s="407" t="s">
        <v>102</v>
      </c>
      <c r="C40" s="408"/>
      <c r="D40" s="408"/>
      <c r="E40" s="408"/>
      <c r="F40" s="408"/>
      <c r="G40" s="408"/>
      <c r="H40" s="408"/>
      <c r="I40" s="411"/>
      <c r="J40" s="247"/>
      <c r="K40" s="230"/>
      <c r="L40" s="230"/>
      <c r="M40" s="247"/>
      <c r="N40" s="247"/>
      <c r="O40" s="247"/>
      <c r="P40" s="247"/>
      <c r="Q40" s="247"/>
    </row>
    <row r="41" spans="1:17" s="128" customFormat="1" ht="63" hidden="1" customHeight="1">
      <c r="A41" s="245"/>
      <c r="B41" s="413" t="s">
        <v>66</v>
      </c>
      <c r="C41" s="414"/>
      <c r="D41" s="415" t="s">
        <v>103</v>
      </c>
      <c r="E41" s="416"/>
      <c r="F41" s="416"/>
      <c r="G41" s="416"/>
      <c r="H41" s="416"/>
      <c r="I41" s="417"/>
      <c r="J41" s="247"/>
      <c r="K41" s="247"/>
      <c r="L41" s="247"/>
      <c r="M41" s="247"/>
      <c r="N41" s="247"/>
      <c r="O41" s="247"/>
      <c r="P41" s="247"/>
      <c r="Q41" s="247"/>
    </row>
    <row r="42" spans="1:17" s="128" customFormat="1" ht="72" hidden="1" customHeight="1">
      <c r="A42" s="245"/>
      <c r="B42" s="412" t="str">
        <f>$D$20</f>
        <v>COLOR 1</v>
      </c>
      <c r="C42" s="412" t="str">
        <f t="shared" ref="C42" si="7">$E$27</f>
        <v>BLACK</v>
      </c>
      <c r="D42" s="418" t="s">
        <v>389</v>
      </c>
      <c r="E42" s="419"/>
      <c r="F42" s="419"/>
      <c r="G42" s="419"/>
      <c r="H42" s="419"/>
      <c r="I42" s="420"/>
      <c r="J42" s="247"/>
      <c r="K42" s="247"/>
      <c r="L42" s="247"/>
      <c r="M42" s="247"/>
      <c r="N42" s="247"/>
      <c r="O42" s="247"/>
    </row>
    <row r="43" spans="1:17" s="128" customFormat="1" ht="45.75" hidden="1" customHeight="1">
      <c r="A43" s="245"/>
      <c r="B43" s="249"/>
      <c r="C43" s="250"/>
      <c r="D43" s="251"/>
      <c r="E43" s="252"/>
      <c r="F43" s="252"/>
      <c r="G43" s="252"/>
      <c r="H43" s="252"/>
      <c r="I43" s="253"/>
      <c r="J43" s="247"/>
      <c r="K43" s="247"/>
      <c r="L43" s="247"/>
      <c r="M43" s="247"/>
      <c r="N43" s="247"/>
      <c r="O43" s="247"/>
    </row>
    <row r="44" spans="1:17" s="128" customFormat="1" ht="58.5" hidden="1" customHeight="1">
      <c r="A44" s="245"/>
      <c r="B44" s="407" t="s">
        <v>388</v>
      </c>
      <c r="C44" s="408"/>
      <c r="D44" s="409"/>
      <c r="E44" s="409"/>
      <c r="F44" s="409"/>
      <c r="G44" s="409"/>
      <c r="H44" s="409"/>
      <c r="I44" s="410"/>
      <c r="J44" s="247"/>
      <c r="K44" s="247"/>
      <c r="L44" s="247"/>
    </row>
    <row r="45" spans="1:17" s="128" customFormat="1" ht="56.25" hidden="1" customHeight="1">
      <c r="A45" s="245"/>
      <c r="B45" s="458"/>
      <c r="C45" s="459"/>
      <c r="D45" s="299" t="s">
        <v>106</v>
      </c>
      <c r="E45" s="299" t="s">
        <v>107</v>
      </c>
      <c r="F45" s="299" t="s">
        <v>59</v>
      </c>
      <c r="G45" s="299" t="s">
        <v>108</v>
      </c>
      <c r="H45" s="299" t="s">
        <v>109</v>
      </c>
      <c r="I45" s="299" t="s">
        <v>110</v>
      </c>
      <c r="J45" s="247"/>
    </row>
    <row r="46" spans="1:17" s="128" customFormat="1" ht="77.25" hidden="1" customHeight="1">
      <c r="A46" s="245"/>
      <c r="B46" s="421" t="s">
        <v>387</v>
      </c>
      <c r="C46" s="421"/>
      <c r="D46" s="454" t="s">
        <v>390</v>
      </c>
      <c r="E46" s="455"/>
      <c r="F46" s="455"/>
      <c r="G46" s="455"/>
      <c r="H46" s="455"/>
      <c r="I46" s="456"/>
      <c r="J46" s="247"/>
    </row>
    <row r="47" spans="1:17" s="245" customFormat="1" ht="66" customHeight="1">
      <c r="A47" s="248">
        <v>2</v>
      </c>
      <c r="B47" s="246" t="s">
        <v>120</v>
      </c>
      <c r="C47" s="457" t="s">
        <v>399</v>
      </c>
      <c r="D47" s="457"/>
      <c r="E47" s="457"/>
      <c r="F47" s="457"/>
      <c r="G47" s="457"/>
      <c r="H47" s="457"/>
      <c r="I47" s="45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58.5" customHeight="1">
      <c r="A48" s="245"/>
      <c r="B48" s="407" t="s">
        <v>102</v>
      </c>
      <c r="C48" s="408"/>
      <c r="D48" s="408"/>
      <c r="E48" s="408"/>
      <c r="F48" s="408"/>
      <c r="G48" s="408"/>
      <c r="H48" s="408"/>
      <c r="I48" s="411"/>
      <c r="J48" s="247"/>
      <c r="K48" s="230"/>
      <c r="L48" s="230"/>
      <c r="M48" s="247"/>
      <c r="N48" s="247"/>
      <c r="O48" s="247"/>
      <c r="P48" s="247"/>
      <c r="Q48" s="247"/>
    </row>
    <row r="49" spans="1:17" s="128" customFormat="1" ht="63" customHeight="1">
      <c r="A49" s="245"/>
      <c r="B49" s="413" t="s">
        <v>66</v>
      </c>
      <c r="C49" s="414"/>
      <c r="D49" s="415" t="s">
        <v>122</v>
      </c>
      <c r="E49" s="416"/>
      <c r="F49" s="416"/>
      <c r="G49" s="416"/>
      <c r="H49" s="416"/>
      <c r="I49" s="417"/>
      <c r="J49" s="247"/>
      <c r="K49" s="247"/>
      <c r="L49" s="247"/>
      <c r="M49" s="247"/>
      <c r="N49" s="247"/>
      <c r="O49" s="247"/>
      <c r="P49" s="247"/>
      <c r="Q49" s="247"/>
    </row>
    <row r="50" spans="1:17" s="128" customFormat="1" ht="72" customHeight="1">
      <c r="A50" s="245"/>
      <c r="B50" s="412" t="str">
        <f>$D$20</f>
        <v>COLOR 1</v>
      </c>
      <c r="C50" s="412" t="str">
        <f t="shared" ref="C50" si="8">$E$27</f>
        <v>BLACK</v>
      </c>
      <c r="D50" s="418" t="s">
        <v>389</v>
      </c>
      <c r="E50" s="419"/>
      <c r="F50" s="419"/>
      <c r="G50" s="419"/>
      <c r="H50" s="419"/>
      <c r="I50" s="420"/>
      <c r="J50" s="247"/>
      <c r="K50" s="247"/>
      <c r="L50" s="247"/>
      <c r="M50" s="247"/>
      <c r="N50" s="247"/>
      <c r="O50" s="247"/>
    </row>
    <row r="51" spans="1:17" s="128" customFormat="1" ht="51" customHeight="1">
      <c r="A51" s="245"/>
      <c r="B51" s="249"/>
      <c r="C51" s="250"/>
      <c r="D51" s="251"/>
      <c r="E51" s="252"/>
      <c r="F51" s="252"/>
      <c r="G51" s="252"/>
      <c r="H51" s="252"/>
      <c r="I51" s="253"/>
      <c r="J51" s="247"/>
      <c r="K51" s="247"/>
      <c r="L51" s="247"/>
      <c r="M51" s="247"/>
      <c r="N51" s="247"/>
      <c r="O51" s="247"/>
    </row>
    <row r="52" spans="1:17" s="128" customFormat="1" ht="36">
      <c r="A52" s="245"/>
      <c r="B52" s="407" t="s">
        <v>123</v>
      </c>
      <c r="C52" s="408"/>
      <c r="D52" s="409"/>
      <c r="E52" s="409"/>
      <c r="F52" s="409"/>
      <c r="G52" s="409"/>
      <c r="H52" s="409"/>
      <c r="I52" s="410"/>
      <c r="J52" s="247"/>
      <c r="K52" s="247"/>
      <c r="L52" s="247"/>
    </row>
    <row r="53" spans="1:17" s="128" customFormat="1" ht="56.25" customHeight="1">
      <c r="A53" s="245"/>
      <c r="B53" s="458"/>
      <c r="C53" s="459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47"/>
    </row>
    <row r="54" spans="1:17" s="128" customFormat="1" ht="58.5" customHeight="1">
      <c r="A54" s="245"/>
      <c r="B54" s="421" t="s">
        <v>124</v>
      </c>
      <c r="C54" s="421"/>
      <c r="D54" s="454" t="s">
        <v>390</v>
      </c>
      <c r="E54" s="455"/>
      <c r="F54" s="455"/>
      <c r="G54" s="455"/>
      <c r="H54" s="455"/>
      <c r="I54" s="456"/>
      <c r="J54" s="247"/>
    </row>
    <row r="55" spans="1:17" s="128" customFormat="1" ht="58.5" customHeight="1">
      <c r="A55" s="245"/>
      <c r="B55" s="384"/>
      <c r="C55" s="384"/>
      <c r="D55" s="382"/>
      <c r="E55" s="383"/>
      <c r="F55" s="383"/>
      <c r="G55" s="383"/>
      <c r="H55" s="383"/>
      <c r="I55" s="383"/>
      <c r="J55" s="247"/>
    </row>
    <row r="56" spans="1:17" s="245" customFormat="1" ht="59.25" customHeight="1">
      <c r="A56" s="248">
        <v>3</v>
      </c>
      <c r="B56" s="246" t="s">
        <v>125</v>
      </c>
      <c r="C56" s="98" t="s">
        <v>400</v>
      </c>
      <c r="D56" s="98"/>
      <c r="E56" s="98"/>
      <c r="F56" s="98"/>
      <c r="G56" s="247"/>
      <c r="H56" s="247"/>
      <c r="I56" s="247"/>
      <c r="J56" s="247"/>
      <c r="K56" s="230"/>
      <c r="L56" s="230"/>
      <c r="M56" s="247"/>
      <c r="N56" s="247"/>
      <c r="O56" s="247"/>
      <c r="P56" s="247"/>
      <c r="Q56" s="247"/>
    </row>
    <row r="57" spans="1:17" s="128" customFormat="1" ht="68.25" customHeight="1">
      <c r="A57" s="245"/>
      <c r="B57" s="413" t="s">
        <v>66</v>
      </c>
      <c r="C57" s="414"/>
      <c r="D57" s="415" t="s">
        <v>122</v>
      </c>
      <c r="E57" s="416"/>
      <c r="F57" s="416"/>
      <c r="G57" s="416"/>
      <c r="H57" s="416"/>
      <c r="I57" s="417"/>
      <c r="J57" s="247"/>
      <c r="K57" s="247"/>
      <c r="L57" s="247"/>
      <c r="M57" s="247"/>
      <c r="N57" s="247"/>
      <c r="O57" s="247"/>
      <c r="P57" s="247"/>
      <c r="Q57" s="247"/>
    </row>
    <row r="58" spans="1:17" s="128" customFormat="1" ht="77.099999999999994" customHeight="1">
      <c r="A58" s="245"/>
      <c r="B58" s="412" t="str">
        <f>$D$20</f>
        <v>COLOR 1</v>
      </c>
      <c r="C58" s="412" t="str">
        <f t="shared" ref="C58" si="9">$E$27</f>
        <v>BLACK</v>
      </c>
      <c r="D58" s="418" t="s">
        <v>389</v>
      </c>
      <c r="E58" s="419"/>
      <c r="F58" s="419"/>
      <c r="G58" s="419"/>
      <c r="H58" s="419"/>
      <c r="I58" s="420"/>
      <c r="J58" s="247"/>
      <c r="K58" s="247"/>
      <c r="L58" s="247"/>
      <c r="M58" s="247"/>
      <c r="N58" s="247"/>
      <c r="O58" s="247"/>
    </row>
    <row r="59" spans="1:17" s="128" customFormat="1" ht="36">
      <c r="A59" s="245"/>
      <c r="B59" s="245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46.5" customHeight="1">
      <c r="B60" s="406" t="s">
        <v>127</v>
      </c>
      <c r="C60" s="406"/>
      <c r="D60" s="406"/>
      <c r="E60" s="406"/>
      <c r="G60" s="247"/>
      <c r="N60" s="254"/>
      <c r="O60" s="255"/>
      <c r="P60" s="255"/>
      <c r="Q60" s="254"/>
    </row>
    <row r="61" spans="1:17" s="128" customFormat="1" ht="69" customHeight="1">
      <c r="A61" s="245">
        <v>1</v>
      </c>
      <c r="B61" s="256" t="s">
        <v>128</v>
      </c>
      <c r="C61" s="245"/>
      <c r="D61" s="245"/>
      <c r="G61" s="247"/>
      <c r="N61" s="254"/>
      <c r="O61" s="255"/>
      <c r="P61" s="255"/>
      <c r="Q61" s="254"/>
    </row>
    <row r="62" spans="1:17" s="128" customFormat="1" ht="69" customHeight="1">
      <c r="A62" s="245">
        <v>2</v>
      </c>
      <c r="B62" s="256" t="s">
        <v>129</v>
      </c>
      <c r="C62" s="245"/>
      <c r="D62" s="245"/>
      <c r="G62" s="247"/>
      <c r="N62" s="254"/>
      <c r="O62" s="255"/>
      <c r="P62" s="255"/>
      <c r="Q62" s="254"/>
    </row>
    <row r="63" spans="1:17" s="128" customFormat="1" ht="69" customHeight="1">
      <c r="A63" s="245">
        <v>3</v>
      </c>
      <c r="B63" s="256" t="s">
        <v>130</v>
      </c>
      <c r="C63" s="245"/>
      <c r="D63" s="245"/>
      <c r="G63" s="247"/>
      <c r="N63" s="254"/>
      <c r="O63" s="255"/>
      <c r="P63" s="255"/>
      <c r="Q63" s="254"/>
    </row>
    <row r="64" spans="1:17" s="98" customFormat="1" ht="48.6" customHeight="1">
      <c r="A64" s="248"/>
      <c r="B64" s="301" t="s">
        <v>131</v>
      </c>
      <c r="C64" s="233" t="s">
        <v>106</v>
      </c>
      <c r="D64" s="233" t="s">
        <v>107</v>
      </c>
      <c r="E64" s="233" t="s">
        <v>59</v>
      </c>
      <c r="F64" s="233" t="s">
        <v>108</v>
      </c>
      <c r="G64" s="233" t="s">
        <v>109</v>
      </c>
      <c r="H64" s="233" t="s">
        <v>36</v>
      </c>
      <c r="I64" s="233" t="s">
        <v>37</v>
      </c>
      <c r="J64" s="233" t="s">
        <v>38</v>
      </c>
      <c r="N64" s="231"/>
      <c r="O64" s="257"/>
      <c r="P64" s="257"/>
      <c r="Q64" s="231"/>
    </row>
    <row r="65" spans="1:17" s="98" customFormat="1" ht="48.6" customHeight="1">
      <c r="A65" s="248"/>
      <c r="B65" s="301" t="s">
        <v>132</v>
      </c>
      <c r="C65" s="235">
        <f t="shared" ref="C65:I65" si="10">G20</f>
        <v>0</v>
      </c>
      <c r="D65" s="235">
        <f t="shared" si="10"/>
        <v>0</v>
      </c>
      <c r="E65" s="235">
        <f t="shared" si="10"/>
        <v>4</v>
      </c>
      <c r="F65" s="235">
        <f t="shared" si="10"/>
        <v>2</v>
      </c>
      <c r="G65" s="235">
        <f t="shared" si="10"/>
        <v>0</v>
      </c>
      <c r="H65" s="235">
        <f t="shared" si="10"/>
        <v>0</v>
      </c>
      <c r="I65" s="235">
        <f t="shared" si="10"/>
        <v>0</v>
      </c>
      <c r="J65" s="235">
        <f>Q22</f>
        <v>6</v>
      </c>
      <c r="N65" s="231"/>
      <c r="O65" s="257"/>
      <c r="P65" s="257"/>
      <c r="Q65" s="231"/>
    </row>
    <row r="66" spans="1:17" s="96" customFormat="1" ht="198.75" customHeight="1">
      <c r="A66" s="339"/>
      <c r="B66" s="340"/>
      <c r="C66" s="340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40"/>
      <c r="O66" s="340"/>
      <c r="P66" s="340"/>
      <c r="Q66" s="340"/>
    </row>
    <row r="67" spans="1:17" s="96" customFormat="1" ht="132.94999999999999" customHeight="1">
      <c r="B67" s="341"/>
      <c r="G67" s="97"/>
    </row>
    <row r="68" spans="1:17" s="96" customFormat="1" ht="33">
      <c r="G68" s="97"/>
    </row>
    <row r="69" spans="1:17" s="96" customFormat="1" ht="33">
      <c r="G69" s="97"/>
    </row>
    <row r="70" spans="1:17" s="96" customFormat="1" ht="33">
      <c r="G70" s="97"/>
    </row>
    <row r="71" spans="1:17" s="96" customFormat="1" ht="33">
      <c r="G71" s="97"/>
    </row>
    <row r="72" spans="1:17" s="96" customFormat="1" ht="33">
      <c r="G72" s="97"/>
    </row>
    <row r="73" spans="1:17" s="96" customFormat="1" ht="33">
      <c r="G73" s="97"/>
    </row>
    <row r="74" spans="1:17" s="96" customFormat="1" ht="33">
      <c r="G74" s="97"/>
    </row>
    <row r="75" spans="1:17" s="96" customFormat="1" ht="33">
      <c r="G75" s="97"/>
    </row>
    <row r="76" spans="1:17" s="96" customFormat="1" ht="33">
      <c r="G76" s="97"/>
    </row>
    <row r="77" spans="1:17" s="96" customFormat="1" ht="33">
      <c r="G77" s="97"/>
    </row>
    <row r="78" spans="1:17" s="96" customFormat="1" ht="33">
      <c r="G78" s="97"/>
    </row>
    <row r="79" spans="1:17" s="96" customFormat="1" ht="33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</sheetData>
  <autoFilter ref="A33:R3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1">
    <mergeCell ref="D46:I46"/>
    <mergeCell ref="B35:E35"/>
    <mergeCell ref="H35:I35"/>
    <mergeCell ref="P35:Q35"/>
    <mergeCell ref="B40:I40"/>
    <mergeCell ref="N25:Q25"/>
    <mergeCell ref="A25:C25"/>
    <mergeCell ref="D54:I54"/>
    <mergeCell ref="C47:I47"/>
    <mergeCell ref="D41:I41"/>
    <mergeCell ref="B42:C42"/>
    <mergeCell ref="D42:I42"/>
    <mergeCell ref="B44:I44"/>
    <mergeCell ref="B45:C45"/>
    <mergeCell ref="B53:C53"/>
    <mergeCell ref="B41:C41"/>
    <mergeCell ref="B36:E36"/>
    <mergeCell ref="H36:I36"/>
    <mergeCell ref="P36:Q36"/>
    <mergeCell ref="H33:I33"/>
    <mergeCell ref="B46:C46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B27:C27"/>
    <mergeCell ref="A26:Q26"/>
    <mergeCell ref="B30:C30"/>
    <mergeCell ref="N27:Q27"/>
    <mergeCell ref="N30:Q30"/>
    <mergeCell ref="B28:C28"/>
    <mergeCell ref="N28:Q28"/>
    <mergeCell ref="B29:C29"/>
    <mergeCell ref="N29:Q29"/>
    <mergeCell ref="A31:Q31"/>
    <mergeCell ref="J38:N38"/>
    <mergeCell ref="P34:Q34"/>
    <mergeCell ref="H34:I34"/>
    <mergeCell ref="P33:Q33"/>
    <mergeCell ref="B34:E34"/>
    <mergeCell ref="A33:E33"/>
    <mergeCell ref="B60:E60"/>
    <mergeCell ref="B52:I52"/>
    <mergeCell ref="B48:I48"/>
    <mergeCell ref="B50:C50"/>
    <mergeCell ref="B49:C49"/>
    <mergeCell ref="D49:I49"/>
    <mergeCell ref="D50:I50"/>
    <mergeCell ref="B57:C57"/>
    <mergeCell ref="D57:I57"/>
    <mergeCell ref="B58:C58"/>
    <mergeCell ref="D58:I58"/>
    <mergeCell ref="B54:C54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28" t="s">
        <v>241</v>
      </c>
      <c r="E1" s="628"/>
      <c r="F1" s="62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29" t="s">
        <v>244</v>
      </c>
      <c r="E2" s="629"/>
      <c r="F2" s="629"/>
      <c r="G2" s="629"/>
      <c r="H2" s="629"/>
      <c r="I2" s="63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425781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50" t="s">
        <v>0</v>
      </c>
      <c r="N1" s="550" t="s">
        <v>0</v>
      </c>
      <c r="O1" s="551" t="s">
        <v>1</v>
      </c>
      <c r="P1" s="551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50" t="s">
        <v>2</v>
      </c>
      <c r="N2" s="550" t="s">
        <v>2</v>
      </c>
      <c r="O2" s="552" t="s">
        <v>3</v>
      </c>
      <c r="P2" s="552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50" t="s">
        <v>4</v>
      </c>
      <c r="N3" s="550" t="s">
        <v>4</v>
      </c>
      <c r="O3" s="553" t="s">
        <v>5</v>
      </c>
      <c r="P3" s="551"/>
    </row>
    <row r="4" spans="1:16" s="5" customFormat="1" ht="33" customHeight="1" thickBot="1">
      <c r="B4" s="6" t="s">
        <v>133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43" t="s">
        <v>134</v>
      </c>
      <c r="H5" s="444"/>
      <c r="I5" s="444"/>
      <c r="J5" s="444"/>
      <c r="K5" s="444"/>
      <c r="L5" s="445"/>
    </row>
    <row r="6" spans="1:16" s="10" customFormat="1" ht="57.95" customHeight="1">
      <c r="B6" s="11" t="s">
        <v>9</v>
      </c>
      <c r="C6" s="11"/>
      <c r="D6" s="12" t="s">
        <v>135</v>
      </c>
      <c r="E6" s="14"/>
      <c r="F6" s="11"/>
      <c r="G6" s="446"/>
      <c r="H6" s="447"/>
      <c r="I6" s="447"/>
      <c r="J6" s="447"/>
      <c r="K6" s="447"/>
      <c r="L6" s="448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136</v>
      </c>
      <c r="E7" s="12"/>
      <c r="F7" s="11"/>
      <c r="G7" s="446"/>
      <c r="H7" s="447"/>
      <c r="I7" s="447"/>
      <c r="J7" s="447"/>
      <c r="K7" s="447"/>
      <c r="L7" s="448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545" t="s">
        <v>137</v>
      </c>
      <c r="E8" s="545"/>
      <c r="F8" s="545"/>
      <c r="G8" s="449"/>
      <c r="H8" s="450"/>
      <c r="I8" s="450"/>
      <c r="J8" s="450"/>
      <c r="K8" s="450"/>
      <c r="L8" s="451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46">
        <v>44964</v>
      </c>
      <c r="E11" s="547"/>
      <c r="F11" s="547"/>
      <c r="G11" s="307"/>
      <c r="H11" s="306"/>
      <c r="I11" s="304"/>
      <c r="J11" s="304" t="s">
        <v>22</v>
      </c>
      <c r="K11" s="304"/>
      <c r="L11" s="548" t="s">
        <v>141</v>
      </c>
      <c r="M11" s="548"/>
      <c r="N11" s="548"/>
      <c r="O11" s="548"/>
      <c r="P11" s="548"/>
    </row>
    <row r="12" spans="1:16" s="15" customFormat="1" ht="33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33">
      <c r="B13" s="549"/>
      <c r="C13" s="549"/>
      <c r="D13" s="549"/>
      <c r="E13" s="549"/>
      <c r="F13" s="549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33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37" t="s">
        <v>147</v>
      </c>
      <c r="E28" s="537"/>
      <c r="F28" s="537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37" t="str">
        <f>+D28</f>
        <v>WASHED BURGUNDY</v>
      </c>
      <c r="E29" s="537"/>
      <c r="F29" s="537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38" t="str">
        <f>+D29</f>
        <v>WASHED BURGUNDY</v>
      </c>
      <c r="E30" s="538"/>
      <c r="F30" s="538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36" t="s">
        <v>150</v>
      </c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  <c r="P43" s="436"/>
    </row>
    <row r="44" spans="1:16" s="4" customFormat="1" ht="59.1" customHeight="1" thickBot="1">
      <c r="B44" s="87" t="s">
        <v>45</v>
      </c>
      <c r="C44" s="24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16" s="25" customFormat="1" ht="120.75" thickBot="1">
      <c r="A45" s="540" t="s">
        <v>46</v>
      </c>
      <c r="B45" s="541"/>
      <c r="C45" s="541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42" t="s">
        <v>57</v>
      </c>
      <c r="N45" s="543"/>
      <c r="O45" s="543"/>
      <c r="P45" s="544"/>
    </row>
    <row r="46" spans="1:16" s="34" customFormat="1" ht="45.75" hidden="1" customHeight="1">
      <c r="A46" s="534" t="str">
        <f>D18</f>
        <v>BLACK</v>
      </c>
      <c r="B46" s="535"/>
      <c r="C46" s="535"/>
      <c r="D46" s="535"/>
      <c r="E46" s="535"/>
      <c r="F46" s="535"/>
      <c r="G46" s="535"/>
      <c r="H46" s="535"/>
      <c r="I46" s="535"/>
      <c r="J46" s="535"/>
      <c r="K46" s="535"/>
      <c r="L46" s="535"/>
      <c r="M46" s="535"/>
      <c r="N46" s="535"/>
      <c r="O46" s="535"/>
      <c r="P46" s="536"/>
    </row>
    <row r="47" spans="1:16" s="128" customFormat="1" ht="120" hidden="1" customHeight="1">
      <c r="A47" s="129">
        <v>1</v>
      </c>
      <c r="B47" s="529" t="str">
        <f>$L$11</f>
        <v>100% DRY COTTON FLEECE 410GSM</v>
      </c>
      <c r="C47" s="529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30"/>
      <c r="N47" s="531"/>
      <c r="O47" s="531"/>
      <c r="P47" s="532"/>
    </row>
    <row r="48" spans="1:16" s="128" customFormat="1" ht="89.25" hidden="1" customHeight="1">
      <c r="A48" s="129">
        <v>2</v>
      </c>
      <c r="B48" s="529" t="s">
        <v>154</v>
      </c>
      <c r="C48" s="529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30"/>
      <c r="N48" s="531"/>
      <c r="O48" s="531"/>
      <c r="P48" s="532"/>
    </row>
    <row r="49" spans="1:16" s="128" customFormat="1" ht="129" hidden="1" customHeight="1">
      <c r="A49" s="129">
        <v>3</v>
      </c>
      <c r="B49" s="533" t="s">
        <v>156</v>
      </c>
      <c r="C49" s="533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30"/>
      <c r="N49" s="531"/>
      <c r="O49" s="531"/>
      <c r="P49" s="532"/>
    </row>
    <row r="50" spans="1:16" s="34" customFormat="1" ht="51.75" customHeight="1">
      <c r="A50" s="526" t="str">
        <f>D23</f>
        <v>GREY HEATHER</v>
      </c>
      <c r="B50" s="527"/>
      <c r="C50" s="527"/>
      <c r="D50" s="527"/>
      <c r="E50" s="527"/>
      <c r="F50" s="527"/>
      <c r="G50" s="527"/>
      <c r="H50" s="527"/>
      <c r="I50" s="527"/>
      <c r="J50" s="527"/>
      <c r="K50" s="527"/>
      <c r="L50" s="527"/>
      <c r="M50" s="527"/>
      <c r="N50" s="527"/>
      <c r="O50" s="527"/>
      <c r="P50" s="528"/>
    </row>
    <row r="51" spans="1:16" s="128" customFormat="1" ht="186.75" customHeight="1">
      <c r="A51" s="129">
        <v>1</v>
      </c>
      <c r="B51" s="529" t="str">
        <f>$L$11</f>
        <v>100% DRY COTTON FLEECE 410GSM</v>
      </c>
      <c r="C51" s="529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30" t="s">
        <v>158</v>
      </c>
      <c r="N51" s="531"/>
      <c r="O51" s="531"/>
      <c r="P51" s="532"/>
    </row>
    <row r="52" spans="1:16" s="128" customFormat="1" ht="186.75" customHeight="1">
      <c r="A52" s="129">
        <v>2</v>
      </c>
      <c r="B52" s="529" t="s">
        <v>154</v>
      </c>
      <c r="C52" s="529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30" t="s">
        <v>159</v>
      </c>
      <c r="N52" s="531"/>
      <c r="O52" s="531"/>
      <c r="P52" s="532"/>
    </row>
    <row r="53" spans="1:16" s="128" customFormat="1" ht="186.75" customHeight="1">
      <c r="A53" s="129">
        <v>3</v>
      </c>
      <c r="B53" s="533" t="s">
        <v>156</v>
      </c>
      <c r="C53" s="533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30" t="s">
        <v>160</v>
      </c>
      <c r="N53" s="531"/>
      <c r="O53" s="531"/>
      <c r="P53" s="532"/>
    </row>
    <row r="54" spans="1:16" s="34" customFormat="1" ht="51.75" hidden="1" customHeight="1">
      <c r="A54" s="526" t="str">
        <f>D28</f>
        <v>WASHED BURGUNDY</v>
      </c>
      <c r="B54" s="527"/>
      <c r="C54" s="527"/>
      <c r="D54" s="527"/>
      <c r="E54" s="527"/>
      <c r="F54" s="527"/>
      <c r="G54" s="527"/>
      <c r="H54" s="527"/>
      <c r="I54" s="527"/>
      <c r="J54" s="527"/>
      <c r="K54" s="527"/>
      <c r="L54" s="527"/>
      <c r="M54" s="527"/>
      <c r="N54" s="527"/>
      <c r="O54" s="527"/>
      <c r="P54" s="528"/>
    </row>
    <row r="55" spans="1:16" s="128" customFormat="1" ht="96.75" hidden="1" customHeight="1">
      <c r="A55" s="129">
        <v>1</v>
      </c>
      <c r="B55" s="529" t="str">
        <f>$L$11</f>
        <v>100% DRY COTTON FLEECE 410GSM</v>
      </c>
      <c r="C55" s="529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30"/>
      <c r="N55" s="531"/>
      <c r="O55" s="531"/>
      <c r="P55" s="532"/>
    </row>
    <row r="56" spans="1:16" s="128" customFormat="1" ht="70.5" hidden="1" customHeight="1">
      <c r="A56" s="129">
        <v>2</v>
      </c>
      <c r="B56" s="529" t="s">
        <v>154</v>
      </c>
      <c r="C56" s="529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30"/>
      <c r="N56" s="531"/>
      <c r="O56" s="531"/>
      <c r="P56" s="532"/>
    </row>
    <row r="57" spans="1:16" s="128" customFormat="1" ht="125.25" hidden="1" customHeight="1">
      <c r="A57" s="129">
        <v>3</v>
      </c>
      <c r="B57" s="533" t="s">
        <v>156</v>
      </c>
      <c r="C57" s="533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30"/>
      <c r="N57" s="531"/>
      <c r="O57" s="531"/>
      <c r="P57" s="532"/>
    </row>
    <row r="58" spans="1:16" s="34" customFormat="1" ht="51.75" hidden="1" customHeight="1">
      <c r="A58" s="526" t="str">
        <f>D33</f>
        <v>LIME</v>
      </c>
      <c r="B58" s="527"/>
      <c r="C58" s="527"/>
      <c r="D58" s="527"/>
      <c r="E58" s="527"/>
      <c r="F58" s="527"/>
      <c r="G58" s="527"/>
      <c r="H58" s="527"/>
      <c r="I58" s="527"/>
      <c r="J58" s="527"/>
      <c r="K58" s="527"/>
      <c r="L58" s="527"/>
      <c r="M58" s="527"/>
      <c r="N58" s="527"/>
      <c r="O58" s="527"/>
      <c r="P58" s="528"/>
    </row>
    <row r="59" spans="1:16" s="128" customFormat="1" ht="96.75" hidden="1" customHeight="1">
      <c r="A59" s="129">
        <v>1</v>
      </c>
      <c r="B59" s="529" t="str">
        <f>$L$11</f>
        <v>100% DRY COTTON FLEECE 410GSM</v>
      </c>
      <c r="C59" s="529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30"/>
      <c r="N59" s="531"/>
      <c r="O59" s="531"/>
      <c r="P59" s="532"/>
    </row>
    <row r="60" spans="1:16" s="128" customFormat="1" ht="70.5" hidden="1" customHeight="1">
      <c r="A60" s="129">
        <v>2</v>
      </c>
      <c r="B60" s="529" t="s">
        <v>154</v>
      </c>
      <c r="C60" s="529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30"/>
      <c r="N60" s="531"/>
      <c r="O60" s="531"/>
      <c r="P60" s="532"/>
    </row>
    <row r="61" spans="1:16" s="128" customFormat="1" ht="125.25" hidden="1" customHeight="1">
      <c r="A61" s="129">
        <v>3</v>
      </c>
      <c r="B61" s="533" t="s">
        <v>156</v>
      </c>
      <c r="C61" s="533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30"/>
      <c r="N61" s="531"/>
      <c r="O61" s="531"/>
      <c r="P61" s="532"/>
    </row>
    <row r="62" spans="1:16" s="34" customFormat="1" ht="21.75" customHeight="1">
      <c r="A62" s="526"/>
      <c r="B62" s="527"/>
      <c r="C62" s="527"/>
      <c r="D62" s="527"/>
      <c r="E62" s="527"/>
      <c r="F62" s="527"/>
      <c r="G62" s="527"/>
      <c r="H62" s="527"/>
      <c r="I62" s="527"/>
      <c r="J62" s="527"/>
      <c r="K62" s="527"/>
      <c r="L62" s="527"/>
      <c r="M62" s="527"/>
      <c r="N62" s="527"/>
      <c r="O62" s="527"/>
      <c r="P62" s="528"/>
    </row>
    <row r="63" spans="1:16" s="26" customFormat="1" ht="33.75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514" t="s">
        <v>63</v>
      </c>
      <c r="B64" s="515"/>
      <c r="C64" s="515"/>
      <c r="D64" s="515"/>
      <c r="E64" s="516"/>
      <c r="F64" s="84" t="s">
        <v>64</v>
      </c>
      <c r="G64" s="84" t="s">
        <v>65</v>
      </c>
      <c r="H64" s="517" t="s">
        <v>66</v>
      </c>
      <c r="I64" s="518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502" t="s">
        <v>73</v>
      </c>
      <c r="C65" s="502"/>
      <c r="D65" s="502"/>
      <c r="E65" s="502"/>
      <c r="F65" s="288" t="str">
        <f>H65</f>
        <v>BLACK</v>
      </c>
      <c r="G65" s="318"/>
      <c r="H65" s="506" t="str">
        <f>$D$18</f>
        <v>BLACK</v>
      </c>
      <c r="I65" s="505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502" t="s">
        <v>73</v>
      </c>
      <c r="C66" s="502"/>
      <c r="D66" s="502"/>
      <c r="E66" s="502"/>
      <c r="F66" s="288" t="str">
        <f t="shared" ref="F66:F68" si="18">H66</f>
        <v>GREY HEATHER</v>
      </c>
      <c r="G66" s="318" t="s">
        <v>161</v>
      </c>
      <c r="H66" s="506" t="str">
        <f>$D$23</f>
        <v>GREY HEATHER</v>
      </c>
      <c r="I66" s="505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502" t="s">
        <v>73</v>
      </c>
      <c r="C67" s="502"/>
      <c r="D67" s="502"/>
      <c r="E67" s="502"/>
      <c r="F67" s="288" t="str">
        <f t="shared" si="18"/>
        <v>WASHED BURGUNDY</v>
      </c>
      <c r="G67" s="318"/>
      <c r="H67" s="506" t="str">
        <f>$D$28</f>
        <v>WASHED BURGUNDY</v>
      </c>
      <c r="I67" s="505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502" t="s">
        <v>73</v>
      </c>
      <c r="C68" s="502"/>
      <c r="D68" s="502"/>
      <c r="E68" s="502"/>
      <c r="F68" s="288" t="str">
        <f t="shared" si="18"/>
        <v>LIME</v>
      </c>
      <c r="G68" s="318"/>
      <c r="H68" s="506" t="str">
        <f>$D$33</f>
        <v>LIME</v>
      </c>
      <c r="I68" s="505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502" t="s">
        <v>162</v>
      </c>
      <c r="C69" s="502"/>
      <c r="D69" s="502"/>
      <c r="E69" s="502"/>
      <c r="F69" s="508" t="s">
        <v>40</v>
      </c>
      <c r="G69" s="511" t="s">
        <v>163</v>
      </c>
      <c r="H69" s="523" t="str">
        <f t="shared" ref="H69" si="19">$D$18</f>
        <v>BLACK</v>
      </c>
      <c r="I69" s="524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502" t="s">
        <v>162</v>
      </c>
      <c r="C70" s="502"/>
      <c r="D70" s="502"/>
      <c r="E70" s="502"/>
      <c r="F70" s="521" t="s">
        <v>40</v>
      </c>
      <c r="G70" s="522" t="s">
        <v>163</v>
      </c>
      <c r="H70" s="525" t="str">
        <f t="shared" ref="H70" si="21">$D$23</f>
        <v>GREY HEATHER</v>
      </c>
      <c r="I70" s="525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502" t="s">
        <v>162</v>
      </c>
      <c r="C71" s="502"/>
      <c r="D71" s="502"/>
      <c r="E71" s="502"/>
      <c r="F71" s="509" t="s">
        <v>40</v>
      </c>
      <c r="G71" s="512" t="s">
        <v>163</v>
      </c>
      <c r="H71" s="519" t="str">
        <f t="shared" ref="H71" si="23">$D$28</f>
        <v>WASHED BURGUNDY</v>
      </c>
      <c r="I71" s="520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502" t="s">
        <v>162</v>
      </c>
      <c r="C72" s="502"/>
      <c r="D72" s="502"/>
      <c r="E72" s="502"/>
      <c r="F72" s="510" t="s">
        <v>40</v>
      </c>
      <c r="G72" s="513" t="s">
        <v>163</v>
      </c>
      <c r="H72" s="506" t="str">
        <f t="shared" ref="H72" si="25">$D$33</f>
        <v>LIME</v>
      </c>
      <c r="I72" s="505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01" t="s">
        <v>164</v>
      </c>
      <c r="C73" s="502"/>
      <c r="D73" s="502"/>
      <c r="E73" s="502"/>
      <c r="F73" s="508" t="s">
        <v>81</v>
      </c>
      <c r="G73" s="511" t="s">
        <v>165</v>
      </c>
      <c r="H73" s="523" t="str">
        <f t="shared" ref="H73" si="27">$D$18</f>
        <v>BLACK</v>
      </c>
      <c r="I73" s="524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01" t="s">
        <v>164</v>
      </c>
      <c r="C74" s="502"/>
      <c r="D74" s="502"/>
      <c r="E74" s="502"/>
      <c r="F74" s="521"/>
      <c r="G74" s="522"/>
      <c r="H74" s="525" t="str">
        <f t="shared" ref="H74" si="30">$D$23</f>
        <v>GREY HEATHER</v>
      </c>
      <c r="I74" s="525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01" t="s">
        <v>164</v>
      </c>
      <c r="C75" s="502"/>
      <c r="D75" s="502"/>
      <c r="E75" s="502"/>
      <c r="F75" s="509"/>
      <c r="G75" s="512"/>
      <c r="H75" s="519" t="str">
        <f t="shared" ref="H75" si="32">$D$28</f>
        <v>WASHED BURGUNDY</v>
      </c>
      <c r="I75" s="520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01" t="s">
        <v>164</v>
      </c>
      <c r="C76" s="502"/>
      <c r="D76" s="502"/>
      <c r="E76" s="502"/>
      <c r="F76" s="510"/>
      <c r="G76" s="513"/>
      <c r="H76" s="506" t="str">
        <f t="shared" ref="H76" si="34">$D$33</f>
        <v>LIME</v>
      </c>
      <c r="I76" s="505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01" t="s">
        <v>166</v>
      </c>
      <c r="C77" s="502"/>
      <c r="D77" s="502"/>
      <c r="E77" s="502"/>
      <c r="F77" s="508" t="s">
        <v>81</v>
      </c>
      <c r="G77" s="511" t="s">
        <v>167</v>
      </c>
      <c r="H77" s="523" t="str">
        <f t="shared" ref="H77" si="36">$D$18</f>
        <v>BLACK</v>
      </c>
      <c r="I77" s="524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01" t="s">
        <v>166</v>
      </c>
      <c r="C78" s="502"/>
      <c r="D78" s="502"/>
      <c r="E78" s="502"/>
      <c r="F78" s="521"/>
      <c r="G78" s="522"/>
      <c r="H78" s="525" t="str">
        <f t="shared" ref="H78" si="38">$D$23</f>
        <v>GREY HEATHER</v>
      </c>
      <c r="I78" s="525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01" t="s">
        <v>166</v>
      </c>
      <c r="C79" s="502"/>
      <c r="D79" s="502"/>
      <c r="E79" s="502"/>
      <c r="F79" s="509"/>
      <c r="G79" s="512"/>
      <c r="H79" s="519" t="str">
        <f t="shared" ref="H79" si="40">$D$28</f>
        <v>WASHED BURGUNDY</v>
      </c>
      <c r="I79" s="520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01" t="s">
        <v>166</v>
      </c>
      <c r="C80" s="502"/>
      <c r="D80" s="502"/>
      <c r="E80" s="502"/>
      <c r="F80" s="510"/>
      <c r="G80" s="513"/>
      <c r="H80" s="506" t="str">
        <f t="shared" ref="H80" si="42">$D$33</f>
        <v>LIME</v>
      </c>
      <c r="I80" s="505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01" t="s">
        <v>80</v>
      </c>
      <c r="C81" s="502"/>
      <c r="D81" s="502"/>
      <c r="E81" s="502"/>
      <c r="F81" s="508" t="s">
        <v>168</v>
      </c>
      <c r="G81" s="511"/>
      <c r="H81" s="523" t="str">
        <f t="shared" ref="H81" si="44">$D$18</f>
        <v>BLACK</v>
      </c>
      <c r="I81" s="524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01" t="s">
        <v>80</v>
      </c>
      <c r="C82" s="502"/>
      <c r="D82" s="502"/>
      <c r="E82" s="502"/>
      <c r="F82" s="521"/>
      <c r="G82" s="522"/>
      <c r="H82" s="525" t="str">
        <f t="shared" ref="H82" si="46">$D$23</f>
        <v>GREY HEATHER</v>
      </c>
      <c r="I82" s="525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01" t="s">
        <v>80</v>
      </c>
      <c r="C83" s="502"/>
      <c r="D83" s="502"/>
      <c r="E83" s="502"/>
      <c r="F83" s="509"/>
      <c r="G83" s="512"/>
      <c r="H83" s="519" t="str">
        <f t="shared" ref="H83" si="48">$D$28</f>
        <v>WASHED BURGUNDY</v>
      </c>
      <c r="I83" s="520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01" t="s">
        <v>80</v>
      </c>
      <c r="C84" s="502"/>
      <c r="D84" s="502"/>
      <c r="E84" s="502"/>
      <c r="F84" s="510"/>
      <c r="G84" s="513"/>
      <c r="H84" s="506" t="str">
        <f t="shared" ref="H84" si="50">$D$33</f>
        <v>LIME</v>
      </c>
      <c r="I84" s="505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502" t="s">
        <v>170</v>
      </c>
      <c r="C85" s="502"/>
      <c r="D85" s="502"/>
      <c r="E85" s="502"/>
      <c r="F85" s="508" t="s">
        <v>171</v>
      </c>
      <c r="G85" s="511" t="s">
        <v>172</v>
      </c>
      <c r="H85" s="523" t="str">
        <f t="shared" ref="H85" si="52">$D$18</f>
        <v>BLACK</v>
      </c>
      <c r="I85" s="524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502" t="s">
        <v>170</v>
      </c>
      <c r="C86" s="502"/>
      <c r="D86" s="502"/>
      <c r="E86" s="502"/>
      <c r="F86" s="521"/>
      <c r="G86" s="522"/>
      <c r="H86" s="525" t="str">
        <f t="shared" ref="H86" si="55">$D$23</f>
        <v>GREY HEATHER</v>
      </c>
      <c r="I86" s="525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33" hidden="1">
      <c r="A87" s="317">
        <v>6</v>
      </c>
      <c r="B87" s="502" t="s">
        <v>170</v>
      </c>
      <c r="C87" s="502"/>
      <c r="D87" s="502"/>
      <c r="E87" s="502"/>
      <c r="F87" s="509"/>
      <c r="G87" s="512"/>
      <c r="H87" s="519" t="str">
        <f t="shared" ref="H87" si="57">$D$28</f>
        <v>WASHED BURGUNDY</v>
      </c>
      <c r="I87" s="520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33" hidden="1">
      <c r="A88" s="317">
        <v>6</v>
      </c>
      <c r="B88" s="502" t="s">
        <v>170</v>
      </c>
      <c r="C88" s="502"/>
      <c r="D88" s="502"/>
      <c r="E88" s="502"/>
      <c r="F88" s="510"/>
      <c r="G88" s="513"/>
      <c r="H88" s="506" t="str">
        <f t="shared" ref="H88" si="59">$D$33</f>
        <v>LIME</v>
      </c>
      <c r="I88" s="505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33.7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514" t="s">
        <v>63</v>
      </c>
      <c r="B90" s="515"/>
      <c r="C90" s="515"/>
      <c r="D90" s="515"/>
      <c r="E90" s="516"/>
      <c r="F90" s="84" t="s">
        <v>64</v>
      </c>
      <c r="G90" s="84" t="s">
        <v>65</v>
      </c>
      <c r="H90" s="517" t="s">
        <v>66</v>
      </c>
      <c r="I90" s="518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3" hidden="1">
      <c r="A91" s="317">
        <v>1</v>
      </c>
      <c r="B91" s="501" t="s">
        <v>173</v>
      </c>
      <c r="C91" s="502"/>
      <c r="D91" s="502"/>
      <c r="E91" s="502"/>
      <c r="F91" s="508" t="s">
        <v>168</v>
      </c>
      <c r="G91" s="511" t="s">
        <v>174</v>
      </c>
      <c r="H91" s="506" t="str">
        <f t="shared" ref="H91" si="61">$D$18</f>
        <v>BLACK</v>
      </c>
      <c r="I91" s="505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01" t="s">
        <v>173</v>
      </c>
      <c r="C92" s="502"/>
      <c r="D92" s="502"/>
      <c r="E92" s="502"/>
      <c r="F92" s="509"/>
      <c r="G92" s="512"/>
      <c r="H92" s="506" t="str">
        <f t="shared" ref="H92" si="66">$D$23</f>
        <v>GREY HEATHER</v>
      </c>
      <c r="I92" s="505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33" hidden="1">
      <c r="A93" s="317">
        <v>1</v>
      </c>
      <c r="B93" s="501" t="s">
        <v>173</v>
      </c>
      <c r="C93" s="502"/>
      <c r="D93" s="502"/>
      <c r="E93" s="502"/>
      <c r="F93" s="509"/>
      <c r="G93" s="512"/>
      <c r="H93" s="506" t="str">
        <f t="shared" ref="H93" si="68">$D$28</f>
        <v>WASHED BURGUNDY</v>
      </c>
      <c r="I93" s="505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33" hidden="1">
      <c r="A94" s="317">
        <v>1</v>
      </c>
      <c r="B94" s="501" t="s">
        <v>173</v>
      </c>
      <c r="C94" s="502"/>
      <c r="D94" s="502"/>
      <c r="E94" s="502"/>
      <c r="F94" s="510"/>
      <c r="G94" s="513"/>
      <c r="H94" s="506" t="str">
        <f t="shared" ref="H94" si="70">$D$33</f>
        <v>LIME</v>
      </c>
      <c r="I94" s="505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33" hidden="1">
      <c r="A95" s="317">
        <v>2</v>
      </c>
      <c r="B95" s="479" t="s">
        <v>176</v>
      </c>
      <c r="C95" s="507"/>
      <c r="D95" s="507"/>
      <c r="E95" s="480"/>
      <c r="F95" s="508" t="s">
        <v>168</v>
      </c>
      <c r="G95" s="511" t="s">
        <v>174</v>
      </c>
      <c r="H95" s="506" t="str">
        <f t="shared" ref="H95:H123" si="72">$D$18</f>
        <v>BLACK</v>
      </c>
      <c r="I95" s="505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479" t="s">
        <v>176</v>
      </c>
      <c r="C96" s="507"/>
      <c r="D96" s="507"/>
      <c r="E96" s="480"/>
      <c r="F96" s="509"/>
      <c r="G96" s="512"/>
      <c r="H96" s="506" t="str">
        <f t="shared" ref="H96:H124" si="73">$D$23</f>
        <v>GREY HEATHER</v>
      </c>
      <c r="I96" s="505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33" hidden="1">
      <c r="A97" s="317">
        <v>2</v>
      </c>
      <c r="B97" s="479" t="s">
        <v>176</v>
      </c>
      <c r="C97" s="507"/>
      <c r="D97" s="507"/>
      <c r="E97" s="480"/>
      <c r="F97" s="509"/>
      <c r="G97" s="512"/>
      <c r="H97" s="506" t="str">
        <f t="shared" ref="H97:H121" si="74">$D$28</f>
        <v>WASHED BURGUNDY</v>
      </c>
      <c r="I97" s="505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33" hidden="1">
      <c r="A98" s="317">
        <v>2</v>
      </c>
      <c r="B98" s="479" t="s">
        <v>176</v>
      </c>
      <c r="C98" s="507"/>
      <c r="D98" s="507"/>
      <c r="E98" s="480"/>
      <c r="F98" s="510"/>
      <c r="G98" s="513"/>
      <c r="H98" s="506" t="str">
        <f t="shared" ref="H98:H122" si="76">$D$33</f>
        <v>LIME</v>
      </c>
      <c r="I98" s="505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33" hidden="1">
      <c r="A99" s="317">
        <v>3</v>
      </c>
      <c r="B99" s="479" t="s">
        <v>177</v>
      </c>
      <c r="C99" s="507"/>
      <c r="D99" s="507"/>
      <c r="E99" s="480"/>
      <c r="F99" s="508" t="s">
        <v>178</v>
      </c>
      <c r="G99" s="511" t="s">
        <v>179</v>
      </c>
      <c r="H99" s="506" t="str">
        <f t="shared" si="72"/>
        <v>BLACK</v>
      </c>
      <c r="I99" s="505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479" t="s">
        <v>177</v>
      </c>
      <c r="C100" s="507"/>
      <c r="D100" s="507"/>
      <c r="E100" s="480"/>
      <c r="F100" s="509"/>
      <c r="G100" s="512"/>
      <c r="H100" s="506" t="str">
        <f t="shared" si="73"/>
        <v>GREY HEATHER</v>
      </c>
      <c r="I100" s="505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33" hidden="1">
      <c r="A101" s="317">
        <v>3</v>
      </c>
      <c r="B101" s="479" t="s">
        <v>177</v>
      </c>
      <c r="C101" s="507"/>
      <c r="D101" s="507"/>
      <c r="E101" s="480"/>
      <c r="F101" s="509"/>
      <c r="G101" s="512"/>
      <c r="H101" s="506" t="str">
        <f t="shared" si="74"/>
        <v>WASHED BURGUNDY</v>
      </c>
      <c r="I101" s="505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33" hidden="1">
      <c r="A102" s="317">
        <v>3</v>
      </c>
      <c r="B102" s="479" t="s">
        <v>177</v>
      </c>
      <c r="C102" s="507"/>
      <c r="D102" s="507"/>
      <c r="E102" s="480"/>
      <c r="F102" s="510"/>
      <c r="G102" s="513"/>
      <c r="H102" s="506" t="str">
        <f t="shared" si="76"/>
        <v>LIME</v>
      </c>
      <c r="I102" s="505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33" hidden="1">
      <c r="A103" s="317">
        <v>4</v>
      </c>
      <c r="B103" s="479" t="s">
        <v>180</v>
      </c>
      <c r="C103" s="507"/>
      <c r="D103" s="507"/>
      <c r="E103" s="480"/>
      <c r="F103" s="288" t="s">
        <v>97</v>
      </c>
      <c r="G103" s="288"/>
      <c r="H103" s="506" t="str">
        <f t="shared" si="72"/>
        <v>BLACK</v>
      </c>
      <c r="I103" s="505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479" t="s">
        <v>180</v>
      </c>
      <c r="C104" s="507"/>
      <c r="D104" s="507"/>
      <c r="E104" s="480"/>
      <c r="F104" s="288" t="s">
        <v>97</v>
      </c>
      <c r="G104" s="288"/>
      <c r="H104" s="506" t="str">
        <f t="shared" si="73"/>
        <v>GREY HEATHER</v>
      </c>
      <c r="I104" s="505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33" hidden="1">
      <c r="A105" s="317">
        <v>4</v>
      </c>
      <c r="B105" s="479" t="s">
        <v>180</v>
      </c>
      <c r="C105" s="507"/>
      <c r="D105" s="507"/>
      <c r="E105" s="480"/>
      <c r="F105" s="288" t="s">
        <v>97</v>
      </c>
      <c r="G105" s="288"/>
      <c r="H105" s="506" t="str">
        <f t="shared" si="74"/>
        <v>WASHED BURGUNDY</v>
      </c>
      <c r="I105" s="505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33" hidden="1">
      <c r="A106" s="317">
        <v>4</v>
      </c>
      <c r="B106" s="479" t="s">
        <v>180</v>
      </c>
      <c r="C106" s="507"/>
      <c r="D106" s="507"/>
      <c r="E106" s="480"/>
      <c r="F106" s="288" t="s">
        <v>97</v>
      </c>
      <c r="G106" s="288"/>
      <c r="H106" s="506" t="str">
        <f t="shared" si="76"/>
        <v>LIME</v>
      </c>
      <c r="I106" s="505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33" hidden="1">
      <c r="A107" s="317">
        <v>5</v>
      </c>
      <c r="B107" s="501" t="s">
        <v>181</v>
      </c>
      <c r="C107" s="502"/>
      <c r="D107" s="502"/>
      <c r="E107" s="502"/>
      <c r="F107" s="288" t="s">
        <v>85</v>
      </c>
      <c r="G107" s="288"/>
      <c r="H107" s="506" t="str">
        <f t="shared" si="72"/>
        <v>BLACK</v>
      </c>
      <c r="I107" s="505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01" t="s">
        <v>181</v>
      </c>
      <c r="C108" s="502"/>
      <c r="D108" s="502"/>
      <c r="E108" s="502"/>
      <c r="F108" s="288" t="s">
        <v>85</v>
      </c>
      <c r="G108" s="288"/>
      <c r="H108" s="506" t="str">
        <f t="shared" si="73"/>
        <v>GREY HEATHER</v>
      </c>
      <c r="I108" s="505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33" hidden="1">
      <c r="A109" s="317">
        <v>5</v>
      </c>
      <c r="B109" s="501" t="s">
        <v>181</v>
      </c>
      <c r="C109" s="502"/>
      <c r="D109" s="502"/>
      <c r="E109" s="502"/>
      <c r="F109" s="288" t="s">
        <v>85</v>
      </c>
      <c r="G109" s="288"/>
      <c r="H109" s="506" t="str">
        <f t="shared" si="74"/>
        <v>WASHED BURGUNDY</v>
      </c>
      <c r="I109" s="505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33" hidden="1">
      <c r="A110" s="317">
        <v>5</v>
      </c>
      <c r="B110" s="501" t="s">
        <v>181</v>
      </c>
      <c r="C110" s="502"/>
      <c r="D110" s="502"/>
      <c r="E110" s="502"/>
      <c r="F110" s="288" t="s">
        <v>85</v>
      </c>
      <c r="G110" s="288"/>
      <c r="H110" s="506" t="str">
        <f t="shared" si="76"/>
        <v>LIME</v>
      </c>
      <c r="I110" s="505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33" hidden="1">
      <c r="A111" s="317">
        <v>6</v>
      </c>
      <c r="B111" s="501" t="s">
        <v>182</v>
      </c>
      <c r="C111" s="502"/>
      <c r="D111" s="502"/>
      <c r="E111" s="502"/>
      <c r="F111" s="288" t="s">
        <v>85</v>
      </c>
      <c r="G111" s="288"/>
      <c r="H111" s="506" t="str">
        <f t="shared" si="72"/>
        <v>BLACK</v>
      </c>
      <c r="I111" s="505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01" t="s">
        <v>182</v>
      </c>
      <c r="C112" s="502"/>
      <c r="D112" s="502"/>
      <c r="E112" s="502"/>
      <c r="F112" s="288" t="s">
        <v>85</v>
      </c>
      <c r="G112" s="288"/>
      <c r="H112" s="506" t="str">
        <f t="shared" si="73"/>
        <v>GREY HEATHER</v>
      </c>
      <c r="I112" s="505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33" hidden="1">
      <c r="A113" s="317">
        <v>6</v>
      </c>
      <c r="B113" s="501" t="s">
        <v>182</v>
      </c>
      <c r="C113" s="502"/>
      <c r="D113" s="502"/>
      <c r="E113" s="502"/>
      <c r="F113" s="288" t="s">
        <v>85</v>
      </c>
      <c r="G113" s="288"/>
      <c r="H113" s="506" t="str">
        <f t="shared" si="74"/>
        <v>WASHED BURGUNDY</v>
      </c>
      <c r="I113" s="505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33" hidden="1">
      <c r="A114" s="317">
        <v>6</v>
      </c>
      <c r="B114" s="501" t="s">
        <v>182</v>
      </c>
      <c r="C114" s="502"/>
      <c r="D114" s="502"/>
      <c r="E114" s="502"/>
      <c r="F114" s="288" t="s">
        <v>85</v>
      </c>
      <c r="G114" s="288"/>
      <c r="H114" s="506" t="str">
        <f t="shared" si="76"/>
        <v>LIME</v>
      </c>
      <c r="I114" s="505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33" hidden="1">
      <c r="A115" s="317">
        <v>7</v>
      </c>
      <c r="B115" s="501" t="s">
        <v>183</v>
      </c>
      <c r="C115" s="502"/>
      <c r="D115" s="502"/>
      <c r="E115" s="502"/>
      <c r="F115" s="288" t="s">
        <v>97</v>
      </c>
      <c r="G115" s="288"/>
      <c r="H115" s="506" t="str">
        <f t="shared" si="72"/>
        <v>BLACK</v>
      </c>
      <c r="I115" s="505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01" t="s">
        <v>183</v>
      </c>
      <c r="C116" s="502"/>
      <c r="D116" s="502"/>
      <c r="E116" s="502"/>
      <c r="F116" s="288" t="s">
        <v>97</v>
      </c>
      <c r="G116" s="288"/>
      <c r="H116" s="506" t="str">
        <f t="shared" si="73"/>
        <v>GREY HEATHER</v>
      </c>
      <c r="I116" s="505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33" hidden="1">
      <c r="A117" s="317">
        <v>7</v>
      </c>
      <c r="B117" s="501" t="s">
        <v>183</v>
      </c>
      <c r="C117" s="502"/>
      <c r="D117" s="502"/>
      <c r="E117" s="502"/>
      <c r="F117" s="288" t="s">
        <v>97</v>
      </c>
      <c r="G117" s="288"/>
      <c r="H117" s="506" t="str">
        <f t="shared" si="74"/>
        <v>WASHED BURGUNDY</v>
      </c>
      <c r="I117" s="505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33" hidden="1">
      <c r="A118" s="317">
        <v>7</v>
      </c>
      <c r="B118" s="501" t="s">
        <v>183</v>
      </c>
      <c r="C118" s="502"/>
      <c r="D118" s="502"/>
      <c r="E118" s="502"/>
      <c r="F118" s="288" t="s">
        <v>97</v>
      </c>
      <c r="G118" s="288"/>
      <c r="H118" s="506" t="str">
        <f t="shared" si="76"/>
        <v>LIME</v>
      </c>
      <c r="I118" s="505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33" hidden="1">
      <c r="A119" s="317">
        <v>8</v>
      </c>
      <c r="B119" s="479" t="s">
        <v>184</v>
      </c>
      <c r="C119" s="507"/>
      <c r="D119" s="507"/>
      <c r="E119" s="480"/>
      <c r="F119" s="288" t="s">
        <v>89</v>
      </c>
      <c r="G119" s="288"/>
      <c r="H119" s="506" t="str">
        <f t="shared" si="72"/>
        <v>BLACK</v>
      </c>
      <c r="I119" s="505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01" t="s">
        <v>184</v>
      </c>
      <c r="C120" s="502"/>
      <c r="D120" s="502"/>
      <c r="E120" s="502"/>
      <c r="F120" s="288" t="s">
        <v>89</v>
      </c>
      <c r="G120" s="288"/>
      <c r="H120" s="506" t="str">
        <f t="shared" si="73"/>
        <v>GREY HEATHER</v>
      </c>
      <c r="I120" s="505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33" hidden="1">
      <c r="A121" s="317">
        <v>8</v>
      </c>
      <c r="B121" s="501" t="s">
        <v>184</v>
      </c>
      <c r="C121" s="502"/>
      <c r="D121" s="502"/>
      <c r="E121" s="502"/>
      <c r="F121" s="288" t="s">
        <v>89</v>
      </c>
      <c r="G121" s="288"/>
      <c r="H121" s="506" t="str">
        <f t="shared" si="74"/>
        <v>WASHED BURGUNDY</v>
      </c>
      <c r="I121" s="505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33" hidden="1">
      <c r="A122" s="317">
        <v>8</v>
      </c>
      <c r="B122" s="501" t="s">
        <v>184</v>
      </c>
      <c r="C122" s="502"/>
      <c r="D122" s="502"/>
      <c r="E122" s="502"/>
      <c r="F122" s="288" t="s">
        <v>89</v>
      </c>
      <c r="G122" s="288"/>
      <c r="H122" s="506" t="str">
        <f t="shared" si="76"/>
        <v>LIME</v>
      </c>
      <c r="I122" s="505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33" hidden="1">
      <c r="A123" s="317">
        <v>9</v>
      </c>
      <c r="B123" s="501" t="s">
        <v>185</v>
      </c>
      <c r="C123" s="502"/>
      <c r="D123" s="502"/>
      <c r="E123" s="502"/>
      <c r="F123" s="288" t="s">
        <v>97</v>
      </c>
      <c r="G123" s="288"/>
      <c r="H123" s="506" t="str">
        <f t="shared" si="72"/>
        <v>BLACK</v>
      </c>
      <c r="I123" s="505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479" t="s">
        <v>185</v>
      </c>
      <c r="C124" s="507"/>
      <c r="D124" s="507"/>
      <c r="E124" s="480"/>
      <c r="F124" s="288" t="s">
        <v>97</v>
      </c>
      <c r="G124" s="288"/>
      <c r="H124" s="506" t="str">
        <f t="shared" si="73"/>
        <v>GREY HEATHER</v>
      </c>
      <c r="I124" s="505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33" hidden="1">
      <c r="A125" s="317">
        <v>9</v>
      </c>
      <c r="B125" s="479" t="s">
        <v>185</v>
      </c>
      <c r="C125" s="507"/>
      <c r="D125" s="507"/>
      <c r="E125" s="480"/>
      <c r="F125" s="288" t="s">
        <v>97</v>
      </c>
      <c r="G125" s="288"/>
      <c r="H125" s="506" t="str">
        <f>$D$28</f>
        <v>WASHED BURGUNDY</v>
      </c>
      <c r="I125" s="505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33" hidden="1">
      <c r="A126" s="317">
        <v>9</v>
      </c>
      <c r="B126" s="479" t="s">
        <v>185</v>
      </c>
      <c r="C126" s="507"/>
      <c r="D126" s="507"/>
      <c r="E126" s="480"/>
      <c r="F126" s="288" t="s">
        <v>97</v>
      </c>
      <c r="G126" s="288"/>
      <c r="H126" s="506" t="str">
        <f>$D$33</f>
        <v>LIME</v>
      </c>
      <c r="I126" s="505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01" t="s">
        <v>186</v>
      </c>
      <c r="C127" s="502"/>
      <c r="D127" s="502"/>
      <c r="E127" s="502"/>
      <c r="F127" s="503" t="s">
        <v>187</v>
      </c>
      <c r="G127" s="288"/>
      <c r="H127" s="504" t="s">
        <v>188</v>
      </c>
      <c r="I127" s="505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01" t="s">
        <v>186</v>
      </c>
      <c r="C128" s="502"/>
      <c r="D128" s="502"/>
      <c r="E128" s="502"/>
      <c r="F128" s="503"/>
      <c r="G128" s="288"/>
      <c r="H128" s="504" t="s">
        <v>189</v>
      </c>
      <c r="I128" s="505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01" t="s">
        <v>186</v>
      </c>
      <c r="C129" s="502"/>
      <c r="D129" s="502"/>
      <c r="E129" s="502"/>
      <c r="F129" s="503"/>
      <c r="G129" s="288"/>
      <c r="H129" s="504" t="s">
        <v>190</v>
      </c>
      <c r="I129" s="505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01" t="s">
        <v>186</v>
      </c>
      <c r="C130" s="502"/>
      <c r="D130" s="502"/>
      <c r="E130" s="502"/>
      <c r="F130" s="503"/>
      <c r="G130" s="288"/>
      <c r="H130" s="504">
        <v>41</v>
      </c>
      <c r="I130" s="505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01" t="s">
        <v>186</v>
      </c>
      <c r="C131" s="502"/>
      <c r="D131" s="502"/>
      <c r="E131" s="502"/>
      <c r="F131" s="503"/>
      <c r="G131" s="288"/>
      <c r="H131" s="506">
        <v>42</v>
      </c>
      <c r="I131" s="505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476" t="s">
        <v>99</v>
      </c>
      <c r="K133" s="476"/>
      <c r="L133" s="476"/>
      <c r="M133" s="476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89" t="s">
        <v>102</v>
      </c>
      <c r="C135" s="490"/>
      <c r="D135" s="490"/>
      <c r="E135" s="490"/>
      <c r="F135" s="490"/>
      <c r="G135" s="490"/>
      <c r="H135" s="490"/>
      <c r="I135" s="494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495" t="s">
        <v>194</v>
      </c>
      <c r="E136" s="495"/>
      <c r="F136" s="495" t="s">
        <v>103</v>
      </c>
      <c r="G136" s="495"/>
      <c r="H136" s="495"/>
      <c r="I136" s="495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496" t="s">
        <v>195</v>
      </c>
      <c r="D137" s="498" t="s">
        <v>196</v>
      </c>
      <c r="E137" s="499"/>
      <c r="F137" s="500" t="s">
        <v>197</v>
      </c>
      <c r="G137" s="500"/>
      <c r="H137" s="500"/>
      <c r="I137" s="500"/>
      <c r="J137" s="35"/>
      <c r="K137" s="35"/>
      <c r="L137" s="35"/>
      <c r="M137" s="35"/>
      <c r="N137" s="35"/>
    </row>
    <row r="138" spans="1:16" s="15" customFormat="1" ht="66" hidden="1">
      <c r="A138" s="92"/>
      <c r="B138" s="328" t="str">
        <f t="shared" ref="B138" si="82">$D$23</f>
        <v>GREY HEATHER</v>
      </c>
      <c r="C138" s="497"/>
      <c r="D138" s="464" t="s">
        <v>198</v>
      </c>
      <c r="E138" s="466"/>
      <c r="F138" s="500" t="s">
        <v>199</v>
      </c>
      <c r="G138" s="500"/>
      <c r="H138" s="500"/>
      <c r="I138" s="500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489"/>
      <c r="C140" s="490"/>
      <c r="D140" s="491"/>
      <c r="E140" s="491"/>
      <c r="F140" s="491"/>
      <c r="G140" s="491"/>
      <c r="H140" s="491"/>
      <c r="I140" s="492"/>
      <c r="J140" s="35"/>
      <c r="K140" s="35"/>
    </row>
    <row r="141" spans="1:16" s="15" customFormat="1" ht="33" hidden="1">
      <c r="A141" s="92"/>
      <c r="B141" s="479"/>
      <c r="C141" s="480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21" t="s">
        <v>200</v>
      </c>
      <c r="C142" s="421"/>
      <c r="D142" s="204"/>
      <c r="E142" s="204">
        <v>2.2000000000000002</v>
      </c>
      <c r="F142" s="454">
        <v>3</v>
      </c>
      <c r="G142" s="455"/>
      <c r="H142" s="455"/>
      <c r="I142" s="456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201</v>
      </c>
      <c r="C144" s="493" t="s">
        <v>202</v>
      </c>
      <c r="D144" s="493"/>
      <c r="E144" s="493"/>
      <c r="F144" s="49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489" t="s">
        <v>102</v>
      </c>
      <c r="C145" s="490"/>
      <c r="D145" s="490"/>
      <c r="E145" s="490"/>
      <c r="F145" s="490"/>
      <c r="G145" s="490"/>
      <c r="H145" s="490"/>
      <c r="I145" s="494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486" t="s">
        <v>122</v>
      </c>
      <c r="F146" s="487"/>
      <c r="G146" s="487"/>
      <c r="H146" s="487"/>
      <c r="I146" s="48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464" t="s">
        <v>207</v>
      </c>
      <c r="F147" s="465"/>
      <c r="G147" s="465"/>
      <c r="H147" s="465"/>
      <c r="I147" s="46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464" t="s">
        <v>208</v>
      </c>
      <c r="F148" s="465"/>
      <c r="G148" s="465"/>
      <c r="H148" s="465"/>
      <c r="I148" s="46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464" t="s">
        <v>207</v>
      </c>
      <c r="F149" s="465"/>
      <c r="G149" s="465"/>
      <c r="H149" s="465"/>
      <c r="I149" s="46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464" t="s">
        <v>207</v>
      </c>
      <c r="F150" s="465"/>
      <c r="G150" s="465"/>
      <c r="H150" s="465"/>
      <c r="I150" s="466"/>
      <c r="J150" s="35"/>
      <c r="K150" s="35"/>
      <c r="L150" s="35"/>
      <c r="M150" s="35"/>
      <c r="N150" s="35"/>
    </row>
    <row r="151" spans="1:16" s="15" customFormat="1" ht="33">
      <c r="A151" s="92"/>
      <c r="B151" s="489" t="s">
        <v>123</v>
      </c>
      <c r="C151" s="490"/>
      <c r="D151" s="491"/>
      <c r="E151" s="491"/>
      <c r="F151" s="491"/>
      <c r="G151" s="491"/>
      <c r="H151" s="491"/>
      <c r="I151" s="492"/>
      <c r="J151" s="35"/>
      <c r="K151" s="35"/>
    </row>
    <row r="152" spans="1:16" s="15" customFormat="1" ht="56.25" customHeight="1">
      <c r="A152" s="92"/>
      <c r="B152" s="479"/>
      <c r="C152" s="480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481" t="s">
        <v>209</v>
      </c>
      <c r="C153" s="482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81" t="s">
        <v>210</v>
      </c>
      <c r="C154" s="482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483" t="s">
        <v>213</v>
      </c>
      <c r="D157" s="484"/>
      <c r="E157" s="484"/>
      <c r="F157" s="484"/>
      <c r="G157" s="484"/>
      <c r="H157" s="484"/>
      <c r="I157" s="485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464" t="s">
        <v>214</v>
      </c>
      <c r="D158" s="465"/>
      <c r="E158" s="465"/>
      <c r="F158" s="465"/>
      <c r="G158" s="465"/>
      <c r="H158" s="465"/>
      <c r="I158" s="46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464" t="s">
        <v>215</v>
      </c>
      <c r="D159" s="465"/>
      <c r="E159" s="465"/>
      <c r="F159" s="465"/>
      <c r="G159" s="465"/>
      <c r="H159" s="465"/>
      <c r="I159" s="46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467" t="s">
        <v>214</v>
      </c>
      <c r="D160" s="468"/>
      <c r="E160" s="468"/>
      <c r="F160" s="468"/>
      <c r="G160" s="468"/>
      <c r="H160" s="468"/>
      <c r="I160" s="46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470"/>
      <c r="D161" s="471"/>
      <c r="E161" s="471"/>
      <c r="F161" s="471"/>
      <c r="G161" s="471"/>
      <c r="H161" s="471"/>
      <c r="I161" s="47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473"/>
      <c r="D162" s="474"/>
      <c r="E162" s="474"/>
      <c r="F162" s="474"/>
      <c r="G162" s="474"/>
      <c r="H162" s="474"/>
      <c r="I162" s="475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6" t="s">
        <v>127</v>
      </c>
      <c r="C164" s="476"/>
      <c r="D164" s="476"/>
      <c r="E164" s="47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77"/>
      <c r="B170" s="478"/>
      <c r="C170" s="478"/>
      <c r="D170" s="478"/>
      <c r="E170" s="478"/>
      <c r="F170" s="478"/>
      <c r="G170" s="478"/>
      <c r="H170" s="478"/>
      <c r="I170" s="478"/>
      <c r="J170" s="478"/>
      <c r="K170" s="478"/>
      <c r="L170" s="478"/>
      <c r="M170" s="478"/>
      <c r="N170" s="478"/>
      <c r="O170" s="478"/>
      <c r="P170" s="478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"/>
  <sheetViews>
    <sheetView tabSelected="1" view="pageBreakPreview" topLeftCell="A10" zoomScale="25" zoomScaleNormal="40" zoomScaleSheetLayoutView="25" zoomScalePageLayoutView="25" workbookViewId="0">
      <selection activeCell="B12" sqref="B12"/>
    </sheetView>
  </sheetViews>
  <sheetFormatPr defaultColWidth="9.140625" defaultRowHeight="24"/>
  <cols>
    <col min="1" max="1" width="103.28515625" style="79" customWidth="1"/>
    <col min="2" max="2" width="215.140625" style="80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IB7573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CLUB KIT</v>
      </c>
    </row>
    <row r="5" spans="1:9" s="74" customFormat="1" ht="75.95" customHeight="1">
      <c r="A5" s="179"/>
      <c r="B5" s="142" t="str">
        <f>'1. CUTTING DOCKET'!$D$20</f>
        <v>COLOR 1</v>
      </c>
    </row>
    <row r="6" spans="1:9" s="77" customFormat="1" ht="69.75" customHeight="1">
      <c r="A6" s="144" t="s">
        <v>218</v>
      </c>
      <c r="B6" s="144" t="str">
        <f>'1. CUTTING DOCKET'!$E$27</f>
        <v>BLACK</v>
      </c>
    </row>
    <row r="7" spans="1:9" s="77" customFormat="1" ht="75" customHeight="1">
      <c r="A7" s="332" t="s">
        <v>219</v>
      </c>
      <c r="B7" s="144" t="str">
        <f>'1. CUTTING DOCKET'!M11</f>
        <v>HEAVY JERSEY SOLID 100% COTTON CM 20'S/2 WITH ENZYME CUT, 300-310GSM</v>
      </c>
    </row>
    <row r="8" spans="1:9" s="77" customFormat="1" ht="349.5" customHeight="1">
      <c r="A8" s="265" t="str">
        <f>'1. CUTTING DOCKET'!D27</f>
        <v>VẢI CHÍNH + VIỀN CỔ</v>
      </c>
      <c r="B8" s="263"/>
      <c r="I8" s="78"/>
    </row>
    <row r="9" spans="1:9" s="77" customFormat="1" ht="148.5" customHeight="1">
      <c r="A9" s="144" t="str">
        <f>'1. CUTTING DOCKET'!B27</f>
        <v>HEAVY JERSEY SOLID 100% COTTON CM 20'S/2 WITH ENZYME CUT, 300-310GSM</v>
      </c>
      <c r="B9" s="144" t="str">
        <f>'1. CUTTING DOCKET'!E28</f>
        <v>WHITE</v>
      </c>
    </row>
    <row r="10" spans="1:9" s="77" customFormat="1" ht="409.5" customHeight="1">
      <c r="A10" s="266" t="s">
        <v>415</v>
      </c>
      <c r="B10" s="264"/>
      <c r="I10" s="78"/>
    </row>
    <row r="11" spans="1:9" s="77" customFormat="1" ht="103.5" customHeight="1">
      <c r="A11" s="144" t="str">
        <f>'1. CUTTING DOCKET'!B29</f>
        <v>FLAT KNIT RIB</v>
      </c>
      <c r="B11" s="144" t="str">
        <f>'1. CUTTING DOCKET'!$E$30</f>
        <v>WHITE</v>
      </c>
    </row>
    <row r="12" spans="1:9" s="77" customFormat="1" ht="343.5" customHeight="1">
      <c r="A12" s="266" t="str">
        <f>'1. CUTTING DOCKET'!D29</f>
        <v>LÁ CỔ</v>
      </c>
      <c r="B12" s="264"/>
      <c r="I12" s="78"/>
    </row>
    <row r="13" spans="1:9" s="77" customFormat="1" ht="103.5" customHeight="1">
      <c r="A13" s="144" t="str">
        <f>'1. CUTTING DOCKET'!B30</f>
        <v>RIB 1X1 95% COTTON 5%SP, CM 20'S/1 + 140'D, 400GSM_CẦM MÀU</v>
      </c>
      <c r="B13" s="144" t="str">
        <f>'1. CUTTING DOCKET'!$E$30</f>
        <v>WHITE</v>
      </c>
    </row>
    <row r="14" spans="1:9" s="77" customFormat="1" ht="343.5" customHeight="1">
      <c r="A14" s="266" t="str">
        <f>'1. CUTTING DOCKET'!D30</f>
        <v>BO CỔ</v>
      </c>
      <c r="B14" s="264"/>
      <c r="I14" s="78"/>
    </row>
    <row r="15" spans="1:9" s="77" customFormat="1" ht="74.25" customHeight="1">
      <c r="A15" s="144" t="s">
        <v>220</v>
      </c>
      <c r="B15" s="148" t="str">
        <f>'1. CUTTING DOCKET'!$F$34</f>
        <v>BLACK</v>
      </c>
    </row>
    <row r="16" spans="1:9" s="77" customFormat="1" ht="226.5" customHeight="1">
      <c r="A16" s="145" t="s">
        <v>73</v>
      </c>
      <c r="B16" s="143"/>
    </row>
    <row r="17" spans="1:2" s="77" customFormat="1" ht="90" customHeight="1">
      <c r="A17" s="144" t="str">
        <f>'1. CUTTING DOCKET'!B36</f>
        <v>NHÃN SIZE</v>
      </c>
      <c r="B17" s="148" t="str">
        <f>'1. CUTTING DOCKET'!F36</f>
        <v>WHITE</v>
      </c>
    </row>
    <row r="18" spans="1:2" s="77" customFormat="1" ht="358.5" customHeight="1">
      <c r="A18" s="149" t="s">
        <v>401</v>
      </c>
      <c r="B18" s="364" t="s">
        <v>404</v>
      </c>
    </row>
    <row r="19" spans="1:2" s="77" customFormat="1" ht="90" customHeight="1">
      <c r="A19" s="144" t="str">
        <f>'1. CUTTING DOCKET'!B35</f>
        <v>NHÃN THÀNH PHẦN</v>
      </c>
      <c r="B19" s="148" t="s">
        <v>89</v>
      </c>
    </row>
    <row r="20" spans="1:2" s="77" customFormat="1" ht="358.5" customHeight="1">
      <c r="A20" s="149" t="s">
        <v>403</v>
      </c>
      <c r="B20" s="364" t="s">
        <v>404</v>
      </c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40625" defaultRowHeight="12.75"/>
  <cols>
    <col min="1" max="1" width="25.42578125" style="345" customWidth="1"/>
    <col min="2" max="2" width="29.5703125" style="345" customWidth="1"/>
    <col min="3" max="3" width="52.5703125" style="345" customWidth="1"/>
    <col min="4" max="4" width="14.5703125" style="360" customWidth="1"/>
    <col min="5" max="6" width="16.42578125" style="360" customWidth="1"/>
    <col min="7" max="16384" width="9.140625" style="345"/>
  </cols>
  <sheetData>
    <row r="1" spans="1:14" ht="12" customHeight="1">
      <c r="A1" s="562" t="s">
        <v>277</v>
      </c>
      <c r="B1" s="563"/>
      <c r="C1" s="342"/>
      <c r="D1" s="343" t="s">
        <v>278</v>
      </c>
      <c r="E1" s="344"/>
      <c r="F1" s="344"/>
    </row>
    <row r="2" spans="1:14" ht="12" customHeight="1">
      <c r="A2" s="564"/>
      <c r="B2" s="565"/>
      <c r="C2" s="346"/>
      <c r="D2" s="343" t="s">
        <v>279</v>
      </c>
      <c r="E2" s="344"/>
      <c r="F2" s="344"/>
    </row>
    <row r="3" spans="1:14" ht="12" customHeight="1">
      <c r="A3" s="564"/>
      <c r="B3" s="565"/>
      <c r="C3" s="346"/>
      <c r="D3" s="343" t="s">
        <v>280</v>
      </c>
      <c r="E3" s="347" t="s">
        <v>276</v>
      </c>
      <c r="F3" s="347"/>
    </row>
    <row r="4" spans="1:14" ht="12.2" customHeight="1">
      <c r="A4" s="566"/>
      <c r="B4" s="567"/>
      <c r="C4" s="348"/>
      <c r="D4" s="568"/>
      <c r="E4" s="569"/>
      <c r="F4" s="345"/>
    </row>
    <row r="5" spans="1:14" ht="30.75" customHeight="1">
      <c r="A5" s="570" t="s">
        <v>281</v>
      </c>
      <c r="B5" s="571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554" t="s">
        <v>283</v>
      </c>
      <c r="B6" s="555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60" t="s">
        <v>286</v>
      </c>
      <c r="B7" s="555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60" t="s">
        <v>288</v>
      </c>
      <c r="B8" s="555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556" t="s">
        <v>290</v>
      </c>
      <c r="B9" s="557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556" t="s">
        <v>293</v>
      </c>
      <c r="B10" s="558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556" t="s">
        <v>258</v>
      </c>
      <c r="B11" s="557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556" t="s">
        <v>297</v>
      </c>
      <c r="B12" s="557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556" t="s">
        <v>299</v>
      </c>
      <c r="B13" s="558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559" t="s">
        <v>301</v>
      </c>
      <c r="B14" s="558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556" t="s">
        <v>303</v>
      </c>
      <c r="B15" s="557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556" t="s">
        <v>305</v>
      </c>
      <c r="B16" s="558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556" t="s">
        <v>307</v>
      </c>
      <c r="B17" s="557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60" t="s">
        <v>309</v>
      </c>
      <c r="B18" s="561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554" t="s">
        <v>311</v>
      </c>
      <c r="B19" s="555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554" t="s">
        <v>313</v>
      </c>
      <c r="B20" s="555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8:B8"/>
    <mergeCell ref="A1:B4"/>
    <mergeCell ref="D4:E4"/>
    <mergeCell ref="A5:B5"/>
    <mergeCell ref="A6:B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3" footer="0.3"/>
  <pageSetup paperSize="9" scale="8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topLeftCell="A7" workbookViewId="0">
      <selection activeCell="R12" sqref="R12"/>
    </sheetView>
  </sheetViews>
  <sheetFormatPr defaultRowHeight="15"/>
  <sheetData/>
  <pageMargins left="0" right="0" top="0.5" bottom="0.5" header="0" footer="0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Q21"/>
  <sheetViews>
    <sheetView view="pageBreakPreview" topLeftCell="A11" zoomScaleNormal="100" zoomScaleSheetLayoutView="100" workbookViewId="0">
      <selection activeCell="D18" sqref="D18:G18"/>
    </sheetView>
  </sheetViews>
  <sheetFormatPr defaultRowHeight="15"/>
  <cols>
    <col min="1" max="1" width="10.42578125" customWidth="1"/>
    <col min="3" max="3" width="23.42578125" customWidth="1"/>
    <col min="7" max="7" width="8.28515625" customWidth="1"/>
    <col min="8" max="8" width="36.28515625" customWidth="1"/>
    <col min="10" max="11" width="11" style="405" customWidth="1"/>
    <col min="12" max="17" width="10.42578125" style="405" customWidth="1"/>
  </cols>
  <sheetData>
    <row r="1" spans="1:17" ht="22.5">
      <c r="A1" s="582" t="s">
        <v>325</v>
      </c>
      <c r="B1" s="582"/>
      <c r="C1" s="582"/>
      <c r="D1" s="582"/>
      <c r="E1" s="582"/>
      <c r="F1" s="582"/>
      <c r="G1" s="582"/>
      <c r="H1" s="372"/>
      <c r="I1" s="582" t="s">
        <v>15</v>
      </c>
      <c r="J1" s="582"/>
      <c r="K1" s="394" t="s">
        <v>326</v>
      </c>
      <c r="L1" s="394"/>
      <c r="M1" s="394"/>
      <c r="N1" s="394"/>
      <c r="O1" s="394"/>
      <c r="P1" s="394" t="s">
        <v>327</v>
      </c>
      <c r="Q1" s="394"/>
    </row>
    <row r="2" spans="1:17" ht="36.75">
      <c r="A2" s="580" t="s">
        <v>328</v>
      </c>
      <c r="B2" s="580"/>
      <c r="C2" s="580"/>
      <c r="D2" s="580"/>
      <c r="E2" s="580"/>
      <c r="F2" s="580"/>
      <c r="G2" s="580"/>
      <c r="H2" s="374"/>
      <c r="I2" s="581" t="s">
        <v>329</v>
      </c>
      <c r="J2" s="581"/>
      <c r="K2" s="395" t="s">
        <v>330</v>
      </c>
      <c r="L2" s="395"/>
      <c r="M2" s="395"/>
      <c r="N2" s="395"/>
      <c r="O2" s="395"/>
      <c r="P2" s="396" t="s">
        <v>59</v>
      </c>
      <c r="Q2" s="396"/>
    </row>
    <row r="3" spans="1:17">
      <c r="A3" s="375"/>
      <c r="B3" s="376"/>
      <c r="C3" s="376"/>
      <c r="D3" s="376"/>
      <c r="E3" s="376"/>
      <c r="F3" s="376"/>
      <c r="G3" s="376"/>
      <c r="H3" s="376"/>
      <c r="I3" s="377"/>
      <c r="J3" s="397"/>
      <c r="K3" s="397"/>
      <c r="L3" s="397"/>
      <c r="M3" s="397"/>
      <c r="N3" s="397"/>
      <c r="O3" s="397"/>
      <c r="P3" s="398"/>
      <c r="Q3" s="398"/>
    </row>
    <row r="4" spans="1:17">
      <c r="A4" s="583" t="s">
        <v>331</v>
      </c>
      <c r="B4" s="583"/>
      <c r="C4" s="583"/>
      <c r="D4" s="584"/>
      <c r="E4" s="584"/>
      <c r="F4" s="378"/>
      <c r="G4" s="378"/>
      <c r="H4" s="378"/>
      <c r="I4" s="373"/>
      <c r="J4" s="398"/>
      <c r="K4" s="399"/>
      <c r="L4" s="398"/>
      <c r="M4" s="398"/>
      <c r="N4" s="398"/>
      <c r="O4" s="398"/>
      <c r="P4" s="398"/>
      <c r="Q4" s="398"/>
    </row>
    <row r="5" spans="1:17">
      <c r="A5" s="379"/>
      <c r="B5" s="380"/>
      <c r="C5" s="381"/>
      <c r="D5" s="381"/>
      <c r="E5" s="378"/>
      <c r="F5" s="378"/>
      <c r="G5" s="378"/>
      <c r="H5" s="378"/>
      <c r="I5" s="373"/>
      <c r="J5" s="398"/>
      <c r="K5" s="399"/>
      <c r="L5" s="398"/>
      <c r="M5" s="398"/>
      <c r="N5" s="398"/>
      <c r="O5" s="398"/>
      <c r="P5" s="398"/>
      <c r="Q5" s="398"/>
    </row>
    <row r="6" spans="1:17" s="393" customFormat="1" ht="43.5" customHeight="1">
      <c r="A6" s="388" t="s">
        <v>332</v>
      </c>
      <c r="B6" s="576" t="s">
        <v>333</v>
      </c>
      <c r="C6" s="576"/>
      <c r="D6" s="577" t="s">
        <v>334</v>
      </c>
      <c r="E6" s="578"/>
      <c r="F6" s="578"/>
      <c r="G6" s="579"/>
      <c r="H6" s="386"/>
      <c r="I6" s="385" t="s">
        <v>335</v>
      </c>
      <c r="J6" s="387" t="s">
        <v>413</v>
      </c>
      <c r="K6" s="387" t="s">
        <v>414</v>
      </c>
      <c r="L6" s="387" t="s">
        <v>106</v>
      </c>
      <c r="M6" s="387" t="s">
        <v>107</v>
      </c>
      <c r="N6" s="387" t="s">
        <v>59</v>
      </c>
      <c r="O6" s="400" t="s">
        <v>108</v>
      </c>
      <c r="P6" s="400" t="s">
        <v>109</v>
      </c>
      <c r="Q6" s="400" t="s">
        <v>36</v>
      </c>
    </row>
    <row r="7" spans="1:17" s="392" customFormat="1" ht="38.25" customHeight="1">
      <c r="A7" s="389" t="s">
        <v>336</v>
      </c>
      <c r="B7" s="572" t="s">
        <v>337</v>
      </c>
      <c r="C7" s="572"/>
      <c r="D7" s="573" t="s">
        <v>338</v>
      </c>
      <c r="E7" s="574"/>
      <c r="F7" s="574"/>
      <c r="G7" s="575"/>
      <c r="H7" s="390" t="s">
        <v>374</v>
      </c>
      <c r="I7" s="391" t="s">
        <v>339</v>
      </c>
      <c r="J7" s="401">
        <v>0.3</v>
      </c>
      <c r="K7" s="401">
        <v>0.3</v>
      </c>
      <c r="L7" s="401">
        <v>2.5</v>
      </c>
      <c r="M7" s="402">
        <v>2.5</v>
      </c>
      <c r="N7" s="403">
        <v>2.5</v>
      </c>
      <c r="O7" s="404">
        <v>2.5</v>
      </c>
      <c r="P7" s="404">
        <v>2.5</v>
      </c>
      <c r="Q7" s="404">
        <v>2.5</v>
      </c>
    </row>
    <row r="8" spans="1:17" s="392" customFormat="1" ht="38.25" customHeight="1">
      <c r="A8" s="389" t="s">
        <v>340</v>
      </c>
      <c r="B8" s="572" t="s">
        <v>341</v>
      </c>
      <c r="C8" s="572"/>
      <c r="D8" s="573" t="s">
        <v>342</v>
      </c>
      <c r="E8" s="574"/>
      <c r="F8" s="574"/>
      <c r="G8" s="575"/>
      <c r="H8" s="390" t="s">
        <v>375</v>
      </c>
      <c r="I8" s="391" t="s">
        <v>339</v>
      </c>
      <c r="J8" s="401">
        <v>1</v>
      </c>
      <c r="K8" s="401">
        <v>1</v>
      </c>
      <c r="L8" s="401">
        <v>18.2</v>
      </c>
      <c r="M8" s="402">
        <v>19</v>
      </c>
      <c r="N8" s="403">
        <v>19</v>
      </c>
      <c r="O8" s="404">
        <v>19.899999999999999</v>
      </c>
      <c r="P8" s="404">
        <v>20.8</v>
      </c>
      <c r="Q8" s="404">
        <v>21.7</v>
      </c>
    </row>
    <row r="9" spans="1:17" s="392" customFormat="1" ht="38.25" customHeight="1">
      <c r="A9" s="389" t="s">
        <v>343</v>
      </c>
      <c r="B9" s="572" t="s">
        <v>344</v>
      </c>
      <c r="C9" s="572"/>
      <c r="D9" s="573" t="s">
        <v>345</v>
      </c>
      <c r="E9" s="574"/>
      <c r="F9" s="574"/>
      <c r="G9" s="575"/>
      <c r="H9" s="390" t="s">
        <v>221</v>
      </c>
      <c r="I9" s="391" t="s">
        <v>339</v>
      </c>
      <c r="J9" s="401">
        <v>0.5</v>
      </c>
      <c r="K9" s="401">
        <v>0.5</v>
      </c>
      <c r="L9" s="401">
        <v>2.7</v>
      </c>
      <c r="M9" s="402">
        <v>3</v>
      </c>
      <c r="N9" s="403">
        <v>3</v>
      </c>
      <c r="O9" s="404">
        <v>3.1</v>
      </c>
      <c r="P9" s="404">
        <v>3.2</v>
      </c>
      <c r="Q9" s="404">
        <v>3.3</v>
      </c>
    </row>
    <row r="10" spans="1:17" s="392" customFormat="1" ht="38.25" customHeight="1">
      <c r="A10" s="389" t="s">
        <v>346</v>
      </c>
      <c r="B10" s="572" t="s">
        <v>347</v>
      </c>
      <c r="C10" s="572"/>
      <c r="D10" s="573" t="s">
        <v>348</v>
      </c>
      <c r="E10" s="574"/>
      <c r="F10" s="574"/>
      <c r="G10" s="575"/>
      <c r="H10" s="390" t="s">
        <v>224</v>
      </c>
      <c r="I10" s="391" t="s">
        <v>339</v>
      </c>
      <c r="J10" s="401">
        <v>0.5</v>
      </c>
      <c r="K10" s="401">
        <v>0.5</v>
      </c>
      <c r="L10" s="401">
        <v>11.2</v>
      </c>
      <c r="M10" s="402">
        <v>11.5</v>
      </c>
      <c r="N10" s="403">
        <v>11.5</v>
      </c>
      <c r="O10" s="404">
        <v>12.1</v>
      </c>
      <c r="P10" s="404">
        <v>12.7</v>
      </c>
      <c r="Q10" s="404">
        <v>13.3</v>
      </c>
    </row>
    <row r="11" spans="1:17" s="392" customFormat="1" ht="38.25" customHeight="1">
      <c r="A11" s="389" t="s">
        <v>349</v>
      </c>
      <c r="B11" s="572" t="s">
        <v>350</v>
      </c>
      <c r="C11" s="572"/>
      <c r="D11" s="573" t="s">
        <v>351</v>
      </c>
      <c r="E11" s="574"/>
      <c r="F11" s="574"/>
      <c r="G11" s="575"/>
      <c r="H11" s="390" t="s">
        <v>376</v>
      </c>
      <c r="I11" s="391" t="s">
        <v>352</v>
      </c>
      <c r="J11" s="401">
        <v>0</v>
      </c>
      <c r="K11" s="401">
        <v>99</v>
      </c>
      <c r="L11" s="401">
        <v>29.5</v>
      </c>
      <c r="M11" s="402">
        <v>30.5</v>
      </c>
      <c r="N11" s="403">
        <v>30.5</v>
      </c>
      <c r="O11" s="404">
        <v>30.5</v>
      </c>
      <c r="P11" s="404">
        <v>30.5</v>
      </c>
      <c r="Q11" s="404">
        <v>30.5</v>
      </c>
    </row>
    <row r="12" spans="1:17" s="392" customFormat="1" ht="38.25" customHeight="1">
      <c r="A12" s="389" t="s">
        <v>353</v>
      </c>
      <c r="B12" s="572" t="s">
        <v>354</v>
      </c>
      <c r="C12" s="572"/>
      <c r="D12" s="573" t="s">
        <v>355</v>
      </c>
      <c r="E12" s="574"/>
      <c r="F12" s="574"/>
      <c r="G12" s="575"/>
      <c r="H12" s="390" t="s">
        <v>383</v>
      </c>
      <c r="I12" s="391" t="s">
        <v>339</v>
      </c>
      <c r="J12" s="401">
        <v>1</v>
      </c>
      <c r="K12" s="401">
        <v>1</v>
      </c>
      <c r="L12" s="401">
        <v>41.5</v>
      </c>
      <c r="M12" s="402">
        <v>43.5</v>
      </c>
      <c r="N12" s="403">
        <v>43.5</v>
      </c>
      <c r="O12" s="404">
        <v>46.1</v>
      </c>
      <c r="P12" s="404">
        <v>48.7</v>
      </c>
      <c r="Q12" s="404">
        <v>51.3</v>
      </c>
    </row>
    <row r="13" spans="1:17" s="392" customFormat="1" ht="38.25" customHeight="1">
      <c r="A13" s="389" t="s">
        <v>356</v>
      </c>
      <c r="B13" s="572" t="s">
        <v>357</v>
      </c>
      <c r="C13" s="572"/>
      <c r="D13" s="573" t="s">
        <v>358</v>
      </c>
      <c r="E13" s="574"/>
      <c r="F13" s="574"/>
      <c r="G13" s="575"/>
      <c r="H13" s="390" t="s">
        <v>384</v>
      </c>
      <c r="I13" s="391" t="s">
        <v>339</v>
      </c>
      <c r="J13" s="401">
        <v>0.5</v>
      </c>
      <c r="K13" s="401">
        <v>0.5</v>
      </c>
      <c r="L13" s="401">
        <v>7</v>
      </c>
      <c r="M13" s="402">
        <v>7</v>
      </c>
      <c r="N13" s="403">
        <v>7</v>
      </c>
      <c r="O13" s="404">
        <v>7</v>
      </c>
      <c r="P13" s="404">
        <v>7</v>
      </c>
      <c r="Q13" s="404">
        <v>7</v>
      </c>
    </row>
    <row r="14" spans="1:17" s="392" customFormat="1" ht="38.25" customHeight="1">
      <c r="A14" s="389" t="s">
        <v>359</v>
      </c>
      <c r="B14" s="572" t="s">
        <v>360</v>
      </c>
      <c r="C14" s="572"/>
      <c r="D14" s="573" t="s">
        <v>361</v>
      </c>
      <c r="E14" s="574"/>
      <c r="F14" s="574"/>
      <c r="G14" s="575"/>
      <c r="H14" s="390" t="s">
        <v>385</v>
      </c>
      <c r="I14" s="391" t="s">
        <v>339</v>
      </c>
      <c r="J14" s="401">
        <v>0.5</v>
      </c>
      <c r="K14" s="401">
        <v>0.5</v>
      </c>
      <c r="L14" s="401">
        <v>6.5</v>
      </c>
      <c r="M14" s="402">
        <v>6.5</v>
      </c>
      <c r="N14" s="403">
        <v>6.5</v>
      </c>
      <c r="O14" s="404">
        <v>6.5</v>
      </c>
      <c r="P14" s="404">
        <v>6.5</v>
      </c>
      <c r="Q14" s="404">
        <v>6.5</v>
      </c>
    </row>
    <row r="15" spans="1:17" s="392" customFormat="1" ht="38.25" customHeight="1">
      <c r="A15" s="389" t="s">
        <v>405</v>
      </c>
      <c r="B15" s="572" t="s">
        <v>408</v>
      </c>
      <c r="C15" s="572"/>
      <c r="D15" s="573" t="s">
        <v>411</v>
      </c>
      <c r="E15" s="574"/>
      <c r="F15" s="574"/>
      <c r="G15" s="575"/>
      <c r="H15" s="390" t="s">
        <v>222</v>
      </c>
      <c r="I15" s="391" t="s">
        <v>339</v>
      </c>
      <c r="J15" s="401">
        <v>1.5</v>
      </c>
      <c r="K15" s="401">
        <v>1.5</v>
      </c>
      <c r="L15" s="401">
        <v>49.5</v>
      </c>
      <c r="M15" s="402">
        <v>52.5</v>
      </c>
      <c r="N15" s="403">
        <v>55.5</v>
      </c>
      <c r="O15" s="404">
        <v>58.5</v>
      </c>
      <c r="P15" s="404">
        <v>61.7</v>
      </c>
      <c r="Q15" s="404">
        <v>64.900000000000006</v>
      </c>
    </row>
    <row r="16" spans="1:17" s="392" customFormat="1" ht="38.25" customHeight="1">
      <c r="A16" s="389" t="s">
        <v>362</v>
      </c>
      <c r="B16" s="572" t="s">
        <v>363</v>
      </c>
      <c r="C16" s="572"/>
      <c r="D16" s="573" t="s">
        <v>364</v>
      </c>
      <c r="E16" s="574"/>
      <c r="F16" s="574"/>
      <c r="G16" s="575"/>
      <c r="H16" s="390" t="s">
        <v>377</v>
      </c>
      <c r="I16" s="391"/>
      <c r="J16" s="401">
        <v>1.5</v>
      </c>
      <c r="K16" s="401">
        <v>1.5</v>
      </c>
      <c r="L16" s="401">
        <v>68</v>
      </c>
      <c r="M16" s="402">
        <v>69</v>
      </c>
      <c r="N16" s="403">
        <v>70</v>
      </c>
      <c r="O16" s="404">
        <v>72</v>
      </c>
      <c r="P16" s="404">
        <v>74</v>
      </c>
      <c r="Q16" s="404">
        <v>76</v>
      </c>
    </row>
    <row r="17" spans="1:17" s="392" customFormat="1" ht="38.25" customHeight="1">
      <c r="A17" s="389" t="s">
        <v>365</v>
      </c>
      <c r="B17" s="572" t="s">
        <v>366</v>
      </c>
      <c r="C17" s="572"/>
      <c r="D17" s="573" t="s">
        <v>367</v>
      </c>
      <c r="E17" s="574"/>
      <c r="F17" s="574"/>
      <c r="G17" s="575"/>
      <c r="H17" s="390" t="s">
        <v>378</v>
      </c>
      <c r="I17" s="391" t="s">
        <v>339</v>
      </c>
      <c r="J17" s="401">
        <v>1.5</v>
      </c>
      <c r="K17" s="401">
        <v>1.5</v>
      </c>
      <c r="L17" s="401">
        <v>48</v>
      </c>
      <c r="M17" s="402">
        <v>52</v>
      </c>
      <c r="N17" s="403">
        <v>56</v>
      </c>
      <c r="O17" s="404">
        <v>60</v>
      </c>
      <c r="P17" s="404">
        <v>65</v>
      </c>
      <c r="Q17" s="404">
        <v>70</v>
      </c>
    </row>
    <row r="18" spans="1:17" s="392" customFormat="1" ht="38.25" customHeight="1">
      <c r="A18" s="389" t="s">
        <v>406</v>
      </c>
      <c r="B18" s="572" t="s">
        <v>409</v>
      </c>
      <c r="C18" s="572"/>
      <c r="D18" s="573" t="s">
        <v>412</v>
      </c>
      <c r="E18" s="574"/>
      <c r="F18" s="574"/>
      <c r="G18" s="575"/>
      <c r="H18" s="390" t="s">
        <v>379</v>
      </c>
      <c r="I18" s="391" t="s">
        <v>339</v>
      </c>
      <c r="J18" s="401">
        <v>1</v>
      </c>
      <c r="K18" s="401">
        <v>1</v>
      </c>
      <c r="L18" s="401">
        <v>62.5</v>
      </c>
      <c r="M18" s="402">
        <v>62.4</v>
      </c>
      <c r="N18" s="403">
        <v>62.3</v>
      </c>
      <c r="O18" s="404">
        <v>62.1</v>
      </c>
      <c r="P18" s="404">
        <v>62.1</v>
      </c>
      <c r="Q18" s="404">
        <v>62.1</v>
      </c>
    </row>
    <row r="19" spans="1:17" s="392" customFormat="1" ht="38.25" customHeight="1">
      <c r="A19" s="389" t="s">
        <v>407</v>
      </c>
      <c r="B19" s="572" t="s">
        <v>410</v>
      </c>
      <c r="C19" s="572"/>
      <c r="D19" s="573" t="s">
        <v>368</v>
      </c>
      <c r="E19" s="574"/>
      <c r="F19" s="574"/>
      <c r="G19" s="575"/>
      <c r="H19" s="390" t="s">
        <v>380</v>
      </c>
      <c r="I19" s="391" t="s">
        <v>339</v>
      </c>
      <c r="J19" s="401">
        <v>1</v>
      </c>
      <c r="K19" s="401">
        <v>1</v>
      </c>
      <c r="L19" s="401">
        <v>22.4</v>
      </c>
      <c r="M19" s="402">
        <v>22.9</v>
      </c>
      <c r="N19" s="403">
        <v>23.4</v>
      </c>
      <c r="O19" s="404">
        <v>24.4</v>
      </c>
      <c r="P19" s="404">
        <v>25.5</v>
      </c>
      <c r="Q19" s="404">
        <v>26.6</v>
      </c>
    </row>
    <row r="20" spans="1:17" s="392" customFormat="1" ht="38.25" customHeight="1">
      <c r="A20" s="389" t="s">
        <v>369</v>
      </c>
      <c r="B20" s="572" t="s">
        <v>370</v>
      </c>
      <c r="C20" s="572"/>
      <c r="D20" s="573" t="s">
        <v>371</v>
      </c>
      <c r="E20" s="574"/>
      <c r="F20" s="574"/>
      <c r="G20" s="575"/>
      <c r="H20" s="390" t="s">
        <v>381</v>
      </c>
      <c r="I20" s="391" t="s">
        <v>339</v>
      </c>
      <c r="J20" s="401">
        <v>1</v>
      </c>
      <c r="K20" s="401">
        <v>1</v>
      </c>
      <c r="L20" s="401">
        <v>11.4</v>
      </c>
      <c r="M20" s="402">
        <v>11.7</v>
      </c>
      <c r="N20" s="403">
        <v>12</v>
      </c>
      <c r="O20" s="404">
        <v>12.4</v>
      </c>
      <c r="P20" s="404">
        <v>12.8</v>
      </c>
      <c r="Q20" s="404">
        <v>13.2</v>
      </c>
    </row>
    <row r="21" spans="1:17" s="392" customFormat="1" ht="38.25" customHeight="1">
      <c r="A21" s="389" t="s">
        <v>372</v>
      </c>
      <c r="B21" s="572" t="s">
        <v>373</v>
      </c>
      <c r="C21" s="572"/>
      <c r="D21" s="573" t="s">
        <v>371</v>
      </c>
      <c r="E21" s="574"/>
      <c r="F21" s="574"/>
      <c r="G21" s="575"/>
      <c r="H21" s="390" t="s">
        <v>382</v>
      </c>
      <c r="I21" s="391" t="s">
        <v>339</v>
      </c>
      <c r="J21" s="401">
        <v>1.5</v>
      </c>
      <c r="K21" s="401">
        <v>1.5</v>
      </c>
      <c r="L21" s="401">
        <v>46</v>
      </c>
      <c r="M21" s="402">
        <v>50</v>
      </c>
      <c r="N21" s="403">
        <v>54</v>
      </c>
      <c r="O21" s="404">
        <v>58</v>
      </c>
      <c r="P21" s="404">
        <v>63</v>
      </c>
      <c r="Q21" s="404">
        <v>68</v>
      </c>
    </row>
  </sheetData>
  <mergeCells count="38">
    <mergeCell ref="A2:G2"/>
    <mergeCell ref="I2:J2"/>
    <mergeCell ref="A1:G1"/>
    <mergeCell ref="I1:J1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18:C18"/>
    <mergeCell ref="D18:G18"/>
    <mergeCell ref="B19:C19"/>
    <mergeCell ref="D19:G19"/>
    <mergeCell ref="B20:C20"/>
    <mergeCell ref="D20:G20"/>
  </mergeCells>
  <conditionalFormatting sqref="N7:N21">
    <cfRule type="expression" dxfId="0" priority="1" stopIfTrue="1">
      <formula>S7="OUT"</formula>
    </cfRule>
  </conditionalFormatting>
  <dataValidations count="1">
    <dataValidation allowBlank="1" showInputMessage="1" showErrorMessage="1" promptTitle="test" sqref="A7:L21" xr:uid="{DC682BF9-6BEB-4D4E-B8AD-785495B9ACFB}"/>
  </dataValidations>
  <pageMargins left="0" right="0" top="0.5" bottom="0.5" header="0" footer="0"/>
  <pageSetup paperSize="9" scale="68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4.14062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16.140625" style="38" customWidth="1"/>
    <col min="17" max="17" width="49.855468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3" t="s">
        <v>0</v>
      </c>
      <c r="O1" s="433" t="s">
        <v>0</v>
      </c>
      <c r="P1" s="439" t="s">
        <v>1</v>
      </c>
      <c r="Q1" s="439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3" t="s">
        <v>2</v>
      </c>
      <c r="O2" s="433" t="s">
        <v>2</v>
      </c>
      <c r="P2" s="440" t="s">
        <v>3</v>
      </c>
      <c r="Q2" s="440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3" t="s">
        <v>4</v>
      </c>
      <c r="O3" s="433" t="s">
        <v>4</v>
      </c>
      <c r="P3" s="441" t="s">
        <v>5</v>
      </c>
      <c r="Q3" s="439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3" t="s">
        <v>8</v>
      </c>
      <c r="H5" s="444"/>
      <c r="I5" s="444"/>
      <c r="J5" s="444"/>
      <c r="K5" s="444"/>
      <c r="L5" s="445"/>
      <c r="M5" s="13"/>
    </row>
    <row r="6" spans="1:17" s="213" customFormat="1" ht="57.95" customHeight="1">
      <c r="B6" s="214" t="s">
        <v>9</v>
      </c>
      <c r="C6" s="214"/>
      <c r="D6" s="215" t="s">
        <v>10</v>
      </c>
      <c r="E6" s="216"/>
      <c r="F6" s="214"/>
      <c r="G6" s="446"/>
      <c r="H6" s="447"/>
      <c r="I6" s="447"/>
      <c r="J6" s="447"/>
      <c r="K6" s="447"/>
      <c r="L6" s="448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12</v>
      </c>
      <c r="E7" s="215"/>
      <c r="F7" s="214"/>
      <c r="G7" s="446"/>
      <c r="H7" s="447"/>
      <c r="I7" s="447"/>
      <c r="J7" s="447"/>
      <c r="K7" s="447"/>
      <c r="L7" s="448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4" t="s">
        <v>14</v>
      </c>
      <c r="E8" s="434"/>
      <c r="F8" s="434"/>
      <c r="G8" s="449"/>
      <c r="H8" s="450"/>
      <c r="I8" s="450"/>
      <c r="J8" s="450"/>
      <c r="K8" s="450"/>
      <c r="L8" s="451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7"/>
      <c r="E11" s="438"/>
      <c r="F11" s="438"/>
      <c r="G11" s="293"/>
      <c r="H11" s="292"/>
      <c r="I11" s="225"/>
      <c r="J11" s="225" t="s">
        <v>22</v>
      </c>
      <c r="K11" s="225"/>
      <c r="L11" s="225"/>
      <c r="M11" s="435" t="s">
        <v>23</v>
      </c>
      <c r="N11" s="435"/>
      <c r="O11" s="435"/>
      <c r="P11" s="435"/>
      <c r="Q11" s="435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42"/>
      <c r="C13" s="442"/>
      <c r="D13" s="442"/>
      <c r="E13" s="442"/>
      <c r="F13" s="442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  <c r="V23" s="99">
        <v>490</v>
      </c>
    </row>
    <row r="24" spans="1:28" s="4" customFormat="1" ht="59.1" customHeight="1">
      <c r="B24" s="228" t="s">
        <v>45</v>
      </c>
      <c r="C24" s="24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6"/>
      <c r="P24" s="436"/>
      <c r="Q24" s="436"/>
      <c r="V24" s="4">
        <v>135</v>
      </c>
    </row>
    <row r="25" spans="1:28" s="34" customFormat="1" ht="247.5" customHeight="1">
      <c r="A25" s="453" t="s">
        <v>46</v>
      </c>
      <c r="B25" s="453"/>
      <c r="C25" s="453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52" t="s">
        <v>57</v>
      </c>
      <c r="O25" s="452"/>
      <c r="P25" s="452"/>
      <c r="Q25" s="452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31" t="str">
        <f>D20</f>
        <v>BLACK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</row>
    <row r="27" spans="1:28" s="218" customFormat="1" ht="147.75" customHeight="1">
      <c r="A27" s="268">
        <v>1</v>
      </c>
      <c r="B27" s="430" t="str">
        <f>M11</f>
        <v>SINGLE JERRSEY 100%COTTON 190GSM</v>
      </c>
      <c r="C27" s="430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32" t="s">
        <v>225</v>
      </c>
      <c r="O27" s="432"/>
      <c r="P27" s="432"/>
      <c r="Q27" s="432"/>
    </row>
    <row r="28" spans="1:28" s="218" customFormat="1" ht="147.75" customHeight="1">
      <c r="A28" s="268">
        <v>2</v>
      </c>
      <c r="B28" s="430" t="s">
        <v>60</v>
      </c>
      <c r="C28" s="430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32" t="s">
        <v>226</v>
      </c>
      <c r="O28" s="432"/>
      <c r="P28" s="432"/>
      <c r="Q28" s="432"/>
    </row>
    <row r="29" spans="1:28" s="34" customFormat="1" ht="21.75" customHeight="1">
      <c r="A29" s="422"/>
      <c r="B29" s="422"/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61" t="s">
        <v>63</v>
      </c>
      <c r="B31" s="462"/>
      <c r="C31" s="462"/>
      <c r="D31" s="462"/>
      <c r="E31" s="463"/>
      <c r="F31" s="284" t="s">
        <v>64</v>
      </c>
      <c r="G31" s="284" t="s">
        <v>65</v>
      </c>
      <c r="H31" s="427" t="s">
        <v>66</v>
      </c>
      <c r="I31" s="428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27" t="s">
        <v>72</v>
      </c>
      <c r="Q31" s="428"/>
    </row>
    <row r="32" spans="1:28" s="5" customFormat="1" ht="111.75" customHeight="1">
      <c r="A32" s="287">
        <v>1</v>
      </c>
      <c r="B32" s="429" t="s">
        <v>73</v>
      </c>
      <c r="C32" s="429"/>
      <c r="D32" s="429"/>
      <c r="E32" s="429"/>
      <c r="F32" s="278" t="str">
        <f>H32</f>
        <v>BLACK</v>
      </c>
      <c r="G32" s="283" t="s">
        <v>40</v>
      </c>
      <c r="H32" s="425" t="str">
        <f t="shared" ref="H32:H34" si="2">$D$20</f>
        <v>BLACK</v>
      </c>
      <c r="I32" s="426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23" t="s">
        <v>75</v>
      </c>
      <c r="Q32" s="424"/>
    </row>
    <row r="33" spans="1:17" s="5" customFormat="1" ht="111.75" customHeight="1">
      <c r="A33" s="287">
        <v>2</v>
      </c>
      <c r="B33" s="460" t="s">
        <v>76</v>
      </c>
      <c r="C33" s="429"/>
      <c r="D33" s="429"/>
      <c r="E33" s="429"/>
      <c r="F33" s="278" t="s">
        <v>77</v>
      </c>
      <c r="G33" s="279" t="s">
        <v>78</v>
      </c>
      <c r="H33" s="425" t="str">
        <f>$D$20</f>
        <v>BLACK</v>
      </c>
      <c r="I33" s="426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23" t="s">
        <v>75</v>
      </c>
      <c r="Q33" s="424"/>
    </row>
    <row r="34" spans="1:17" s="5" customFormat="1" ht="118.5" customHeight="1">
      <c r="A34" s="287">
        <v>3</v>
      </c>
      <c r="B34" s="460" t="s">
        <v>80</v>
      </c>
      <c r="C34" s="429"/>
      <c r="D34" s="429"/>
      <c r="E34" s="429"/>
      <c r="F34" s="278" t="s">
        <v>81</v>
      </c>
      <c r="G34" s="283" t="s">
        <v>82</v>
      </c>
      <c r="H34" s="425" t="str">
        <f t="shared" si="2"/>
        <v>BLACK</v>
      </c>
      <c r="I34" s="426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23" t="s">
        <v>75</v>
      </c>
      <c r="Q34" s="424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53" t="s">
        <v>63</v>
      </c>
      <c r="B36" s="453"/>
      <c r="C36" s="453"/>
      <c r="D36" s="453"/>
      <c r="E36" s="453"/>
      <c r="F36" s="238" t="s">
        <v>64</v>
      </c>
      <c r="G36" s="238" t="s">
        <v>65</v>
      </c>
      <c r="H36" s="452" t="s">
        <v>66</v>
      </c>
      <c r="I36" s="452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52" t="s">
        <v>72</v>
      </c>
      <c r="Q36" s="452"/>
    </row>
    <row r="37" spans="1:17" s="242" customFormat="1" ht="220.5" customHeight="1">
      <c r="A37" s="180">
        <v>1</v>
      </c>
      <c r="B37" s="458" t="s">
        <v>84</v>
      </c>
      <c r="C37" s="594"/>
      <c r="D37" s="594"/>
      <c r="E37" s="459"/>
      <c r="F37" s="262" t="s">
        <v>85</v>
      </c>
      <c r="G37" s="239" t="s">
        <v>86</v>
      </c>
      <c r="H37" s="595" t="str">
        <f>$A$26</f>
        <v>BLACK</v>
      </c>
      <c r="I37" s="596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597" t="s">
        <v>75</v>
      </c>
      <c r="Q37" s="598"/>
    </row>
    <row r="38" spans="1:17" s="242" customFormat="1" ht="75.75" customHeight="1">
      <c r="A38" s="180">
        <v>2</v>
      </c>
      <c r="B38" s="458" t="s">
        <v>88</v>
      </c>
      <c r="C38" s="594"/>
      <c r="D38" s="594"/>
      <c r="E38" s="459"/>
      <c r="F38" s="262" t="s">
        <v>89</v>
      </c>
      <c r="G38" s="243"/>
      <c r="H38" s="595" t="str">
        <f t="shared" ref="H38:H43" si="8">$A$26</f>
        <v>BLACK</v>
      </c>
      <c r="I38" s="596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597" t="s">
        <v>90</v>
      </c>
      <c r="Q38" s="598"/>
    </row>
    <row r="39" spans="1:17" s="242" customFormat="1" ht="75.75" customHeight="1">
      <c r="A39" s="180">
        <v>3</v>
      </c>
      <c r="B39" s="458" t="s">
        <v>91</v>
      </c>
      <c r="C39" s="594"/>
      <c r="D39" s="594"/>
      <c r="E39" s="459"/>
      <c r="F39" s="262" t="s">
        <v>89</v>
      </c>
      <c r="G39" s="243"/>
      <c r="H39" s="595" t="str">
        <f t="shared" si="8"/>
        <v>BLACK</v>
      </c>
      <c r="I39" s="596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597" t="s">
        <v>92</v>
      </c>
      <c r="Q39" s="598"/>
    </row>
    <row r="40" spans="1:17" s="242" customFormat="1" ht="75.75" customHeight="1">
      <c r="A40" s="180">
        <v>4</v>
      </c>
      <c r="B40" s="458" t="s">
        <v>93</v>
      </c>
      <c r="C40" s="594"/>
      <c r="D40" s="594"/>
      <c r="E40" s="459"/>
      <c r="F40" s="262" t="s">
        <v>40</v>
      </c>
      <c r="G40" s="244"/>
      <c r="H40" s="595" t="str">
        <f t="shared" si="8"/>
        <v>BLACK</v>
      </c>
      <c r="I40" s="596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597" t="s">
        <v>75</v>
      </c>
      <c r="Q40" s="598"/>
    </row>
    <row r="41" spans="1:17" s="242" customFormat="1" ht="75.75" customHeight="1">
      <c r="A41" s="180">
        <v>5</v>
      </c>
      <c r="B41" s="458" t="s">
        <v>94</v>
      </c>
      <c r="C41" s="594"/>
      <c r="D41" s="594"/>
      <c r="E41" s="459"/>
      <c r="F41" s="262" t="s">
        <v>85</v>
      </c>
      <c r="G41" s="243"/>
      <c r="H41" s="595" t="str">
        <f t="shared" si="8"/>
        <v>BLACK</v>
      </c>
      <c r="I41" s="596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597"/>
      <c r="Q41" s="598"/>
    </row>
    <row r="42" spans="1:17" s="242" customFormat="1" ht="75.75" customHeight="1">
      <c r="A42" s="180">
        <v>6</v>
      </c>
      <c r="B42" s="458" t="s">
        <v>95</v>
      </c>
      <c r="C42" s="594"/>
      <c r="D42" s="594"/>
      <c r="E42" s="459"/>
      <c r="F42" s="262" t="s">
        <v>85</v>
      </c>
      <c r="G42" s="243"/>
      <c r="H42" s="595" t="str">
        <f t="shared" si="8"/>
        <v>BLACK</v>
      </c>
      <c r="I42" s="596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597"/>
      <c r="Q42" s="598"/>
    </row>
    <row r="43" spans="1:17" s="242" customFormat="1" ht="75.75" customHeight="1">
      <c r="A43" s="180">
        <v>7</v>
      </c>
      <c r="B43" s="458" t="s">
        <v>96</v>
      </c>
      <c r="C43" s="594"/>
      <c r="D43" s="594"/>
      <c r="E43" s="459"/>
      <c r="F43" s="234" t="s">
        <v>97</v>
      </c>
      <c r="G43" s="243"/>
      <c r="H43" s="595" t="str">
        <f t="shared" si="8"/>
        <v>BLACK</v>
      </c>
      <c r="I43" s="596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597"/>
      <c r="Q43" s="598"/>
    </row>
    <row r="44" spans="1:17" s="15" customFormat="1" ht="15.9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06" t="s">
        <v>99</v>
      </c>
      <c r="K45" s="406"/>
      <c r="L45" s="406"/>
      <c r="M45" s="406"/>
      <c r="N45" s="406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07" t="s">
        <v>102</v>
      </c>
      <c r="C48" s="408"/>
      <c r="D48" s="408"/>
      <c r="E48" s="408"/>
      <c r="F48" s="408"/>
      <c r="G48" s="408"/>
      <c r="H48" s="408"/>
      <c r="I48" s="408"/>
      <c r="J48" s="411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587" t="s">
        <v>66</v>
      </c>
      <c r="C49" s="588"/>
      <c r="D49" s="415" t="s">
        <v>103</v>
      </c>
      <c r="E49" s="416"/>
      <c r="F49" s="416"/>
      <c r="G49" s="416"/>
      <c r="H49" s="416"/>
      <c r="I49" s="416"/>
      <c r="J49" s="417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12" t="str">
        <f>$D$20</f>
        <v>BLACK</v>
      </c>
      <c r="C50" s="412" t="str">
        <f t="shared" ref="C50" si="12">$E$27</f>
        <v>BLACK</v>
      </c>
      <c r="D50" s="589" t="s">
        <v>104</v>
      </c>
      <c r="E50" s="590"/>
      <c r="F50" s="590"/>
      <c r="G50" s="590"/>
      <c r="H50" s="590"/>
      <c r="I50" s="590"/>
      <c r="J50" s="591"/>
      <c r="K50" s="247"/>
      <c r="L50" s="247"/>
      <c r="M50" s="247"/>
      <c r="N50" s="247"/>
      <c r="O50" s="247"/>
    </row>
    <row r="51" spans="1:17" s="128" customFormat="1" ht="55.5" customHeight="1">
      <c r="B51" s="592" t="s">
        <v>105</v>
      </c>
      <c r="C51" s="593"/>
      <c r="D51" s="593"/>
      <c r="E51" s="593"/>
      <c r="F51" s="593"/>
      <c r="G51" s="593"/>
      <c r="H51" s="593"/>
      <c r="I51" s="593"/>
      <c r="J51" s="593"/>
    </row>
    <row r="52" spans="1:17" s="128" customFormat="1" ht="42.75" customHeight="1">
      <c r="A52" s="245"/>
      <c r="B52" s="407"/>
      <c r="C52" s="408"/>
      <c r="D52" s="408"/>
      <c r="E52" s="408"/>
      <c r="F52" s="408"/>
      <c r="G52" s="408"/>
      <c r="H52" s="408"/>
      <c r="I52" s="408"/>
      <c r="J52" s="411"/>
      <c r="K52" s="247"/>
      <c r="L52" s="247"/>
    </row>
    <row r="53" spans="1:17" s="128" customFormat="1" ht="55.5" customHeight="1">
      <c r="A53" s="245"/>
      <c r="B53" s="458"/>
      <c r="C53" s="459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585" t="s">
        <v>111</v>
      </c>
      <c r="C54" s="585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592" t="s">
        <v>115</v>
      </c>
      <c r="C55" s="593"/>
      <c r="D55" s="593"/>
      <c r="E55" s="593"/>
      <c r="F55" s="593"/>
      <c r="G55" s="593"/>
      <c r="H55" s="593"/>
      <c r="I55" s="593"/>
      <c r="J55" s="593"/>
    </row>
    <row r="56" spans="1:17" s="128" customFormat="1" ht="42.75" customHeight="1">
      <c r="A56" s="245"/>
      <c r="B56" s="407"/>
      <c r="C56" s="408"/>
      <c r="D56" s="408"/>
      <c r="E56" s="408"/>
      <c r="F56" s="408"/>
      <c r="G56" s="408"/>
      <c r="H56" s="408"/>
      <c r="I56" s="408"/>
      <c r="J56" s="411"/>
      <c r="K56" s="247"/>
      <c r="L56" s="247"/>
    </row>
    <row r="57" spans="1:17" s="128" customFormat="1" ht="54" customHeight="1">
      <c r="A57" s="245"/>
      <c r="B57" s="458"/>
      <c r="C57" s="459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585" t="s">
        <v>116</v>
      </c>
      <c r="C58" s="585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586" t="s">
        <v>121</v>
      </c>
      <c r="D60" s="586"/>
      <c r="E60" s="586"/>
      <c r="F60" s="586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407" t="s">
        <v>102</v>
      </c>
      <c r="C61" s="408"/>
      <c r="D61" s="408"/>
      <c r="E61" s="408"/>
      <c r="F61" s="408"/>
      <c r="G61" s="408"/>
      <c r="H61" s="408"/>
      <c r="I61" s="411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13" t="s">
        <v>66</v>
      </c>
      <c r="C62" s="414"/>
      <c r="D62" s="415" t="s">
        <v>122</v>
      </c>
      <c r="E62" s="416"/>
      <c r="F62" s="416"/>
      <c r="G62" s="416"/>
      <c r="H62" s="416"/>
      <c r="I62" s="417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12" t="str">
        <f>$D$20</f>
        <v>BLACK</v>
      </c>
      <c r="C63" s="412" t="str">
        <f t="shared" ref="C63" si="13">$E$27</f>
        <v>BLACK</v>
      </c>
      <c r="D63" s="418"/>
      <c r="E63" s="419"/>
      <c r="F63" s="419"/>
      <c r="G63" s="419"/>
      <c r="H63" s="419"/>
      <c r="I63" s="420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407" t="s">
        <v>123</v>
      </c>
      <c r="C65" s="408"/>
      <c r="D65" s="409"/>
      <c r="E65" s="409"/>
      <c r="F65" s="409"/>
      <c r="G65" s="409"/>
      <c r="H65" s="409"/>
      <c r="I65" s="410"/>
      <c r="J65" s="247"/>
      <c r="K65" s="247"/>
      <c r="L65" s="247"/>
    </row>
    <row r="66" spans="1:17" s="128" customFormat="1" ht="56.25" hidden="1" customHeight="1">
      <c r="A66" s="245"/>
      <c r="B66" s="458"/>
      <c r="C66" s="459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21" t="s">
        <v>124</v>
      </c>
      <c r="C67" s="421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413" t="s">
        <v>66</v>
      </c>
      <c r="C69" s="414"/>
      <c r="D69" s="415" t="s">
        <v>122</v>
      </c>
      <c r="E69" s="416"/>
      <c r="F69" s="416"/>
      <c r="G69" s="416"/>
      <c r="H69" s="416"/>
      <c r="I69" s="417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412" t="str">
        <f>$D$20</f>
        <v>BLACK</v>
      </c>
      <c r="C70" s="412" t="str">
        <f t="shared" ref="C70" si="14">$E$27</f>
        <v>BLACK</v>
      </c>
      <c r="D70" s="418"/>
      <c r="E70" s="419"/>
      <c r="F70" s="419"/>
      <c r="G70" s="419"/>
      <c r="H70" s="419"/>
      <c r="I70" s="420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06" t="s">
        <v>127</v>
      </c>
      <c r="C72" s="406"/>
      <c r="D72" s="406"/>
      <c r="E72" s="406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477"/>
      <c r="B78" s="478"/>
      <c r="C78" s="478"/>
      <c r="D78" s="478"/>
      <c r="E78" s="478"/>
      <c r="F78" s="478"/>
      <c r="G78" s="478"/>
      <c r="H78" s="478"/>
      <c r="I78" s="478"/>
      <c r="J78" s="478"/>
      <c r="K78" s="478"/>
      <c r="L78" s="478"/>
      <c r="M78" s="478"/>
      <c r="N78" s="478"/>
      <c r="O78" s="478"/>
      <c r="P78" s="478"/>
      <c r="Q78" s="478"/>
    </row>
    <row r="79" spans="1:17" s="96" customFormat="1" ht="132.94999999999999" customHeight="1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  <row r="91" spans="7:7" s="96" customFormat="1" ht="33">
      <c r="G91" s="97"/>
    </row>
    <row r="92" spans="7:7" s="96" customFormat="1" ht="33">
      <c r="G92" s="97"/>
    </row>
    <row r="93" spans="7:7" s="96" customFormat="1" ht="33">
      <c r="G93" s="97"/>
    </row>
    <row r="94" spans="7:7" s="96" customFormat="1" ht="33">
      <c r="G94" s="97"/>
    </row>
    <row r="95" spans="7:7" s="96" customFormat="1" ht="33">
      <c r="G95" s="97"/>
    </row>
    <row r="96" spans="7:7" s="96" customFormat="1" ht="33">
      <c r="G96" s="97"/>
    </row>
    <row r="97" spans="7:7" s="96" customFormat="1" ht="33">
      <c r="G97" s="97"/>
    </row>
    <row r="98" spans="7:7" s="96" customFormat="1" ht="33">
      <c r="G98" s="97"/>
    </row>
    <row r="99" spans="7:7" s="96" customFormat="1" ht="33">
      <c r="G99" s="97"/>
    </row>
    <row r="100" spans="7:7" s="96" customFormat="1" ht="33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N1:O1"/>
    <mergeCell ref="P1:Q1"/>
    <mergeCell ref="N2:O2"/>
    <mergeCell ref="P2:Q2"/>
    <mergeCell ref="N3:O3"/>
    <mergeCell ref="P3:Q3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A29:Q29"/>
    <mergeCell ref="A31:E31"/>
    <mergeCell ref="H31:I31"/>
    <mergeCell ref="P31:Q31"/>
    <mergeCell ref="B32:E32"/>
    <mergeCell ref="H32:I32"/>
    <mergeCell ref="P32:Q32"/>
    <mergeCell ref="B33:E33"/>
    <mergeCell ref="H33:I33"/>
    <mergeCell ref="P33:Q33"/>
    <mergeCell ref="B34:E34"/>
    <mergeCell ref="H34:I34"/>
    <mergeCell ref="P34:Q34"/>
    <mergeCell ref="A36:E36"/>
    <mergeCell ref="H36:I36"/>
    <mergeCell ref="P36:Q36"/>
    <mergeCell ref="B37:E37"/>
    <mergeCell ref="H37:I37"/>
    <mergeCell ref="P37:Q37"/>
    <mergeCell ref="B38:E38"/>
    <mergeCell ref="H38:I38"/>
    <mergeCell ref="P38:Q38"/>
    <mergeCell ref="B39:E39"/>
    <mergeCell ref="H39:I39"/>
    <mergeCell ref="P39:Q39"/>
    <mergeCell ref="B40:E40"/>
    <mergeCell ref="H40:I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57:C57"/>
    <mergeCell ref="B58:C58"/>
    <mergeCell ref="C60:F60"/>
    <mergeCell ref="B61:I61"/>
    <mergeCell ref="B62:C62"/>
    <mergeCell ref="D62:I62"/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42578125" style="80" hidden="1" customWidth="1"/>
    <col min="3" max="3" width="206" style="80" customWidth="1"/>
    <col min="4" max="4" width="70.570312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IB7573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CLUB KIT</v>
      </c>
      <c r="C4" s="75" t="s">
        <v>137</v>
      </c>
      <c r="D4" s="75"/>
      <c r="E4" s="75"/>
    </row>
    <row r="5" spans="1:12" s="74" customFormat="1" ht="75.95" customHeight="1">
      <c r="A5" s="76"/>
      <c r="B5" s="142" t="str">
        <f>'1. CUTTING DOCKET'!$D$20</f>
        <v>COLOR 1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BLACK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619" t="str">
        <f>'1. CUTTING DOCKET'!M11</f>
        <v>HEAVY JERSEY SOLID 100% COTTON CM 20'S/2 WITH ENZYME CUT, 300-310GSM</v>
      </c>
      <c r="C7" s="620"/>
      <c r="D7" s="620"/>
      <c r="E7" s="621"/>
    </row>
    <row r="8" spans="1:12" s="77" customFormat="1" ht="409.6" customHeight="1">
      <c r="A8" s="145" t="str">
        <f>'1. CUTTING DOCKET'!D27</f>
        <v>VẢI CHÍNH + VIỀN CỔ</v>
      </c>
      <c r="B8" s="622"/>
      <c r="C8" s="623"/>
      <c r="D8" s="623"/>
      <c r="E8" s="624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DOCKET'!$E$30</f>
        <v>WHITE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9" t="e">
        <f>'1. CUTTING DOCKET'!#REF!</f>
        <v>#REF!</v>
      </c>
      <c r="C13" s="620"/>
      <c r="D13" s="62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2"/>
      <c r="C14" s="623"/>
      <c r="D14" s="623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DOCKET'!$F$34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DOCKET'!$G$34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25" t="e">
        <f>'1. CUTTING DOCKET'!#REF!</f>
        <v>#REF!</v>
      </c>
      <c r="C17" s="626"/>
      <c r="D17" s="626"/>
      <c r="E17" s="627"/>
    </row>
    <row r="18" spans="1:5" s="77" customFormat="1" ht="90" customHeight="1">
      <c r="A18" s="144" t="e">
        <f>'1. CUTTING DOCKET'!#REF!</f>
        <v>#REF!</v>
      </c>
      <c r="B18" s="605" t="e">
        <f>'1. CUTTING DOCKET'!#REF!</f>
        <v>#REF!</v>
      </c>
      <c r="C18" s="606"/>
      <c r="D18" s="606"/>
      <c r="E18" s="609"/>
    </row>
    <row r="19" spans="1:5" s="77" customFormat="1" ht="409.6" customHeight="1">
      <c r="A19" s="149" t="s">
        <v>227</v>
      </c>
      <c r="B19" s="607"/>
      <c r="C19" s="608"/>
      <c r="D19" s="608"/>
      <c r="E19" s="608"/>
    </row>
    <row r="20" spans="1:5" s="77" customFormat="1" ht="79.5" customHeight="1">
      <c r="A20" s="144" t="e">
        <f>'1. CUTTING DOCKET'!#REF!</f>
        <v>#REF!</v>
      </c>
      <c r="B20" s="605" t="e">
        <f>'1. CUTTING DOCKET'!#REF!</f>
        <v>#REF!</v>
      </c>
      <c r="C20" s="606"/>
      <c r="D20" s="606"/>
      <c r="E20" s="609"/>
    </row>
    <row r="21" spans="1:5" s="77" customFormat="1" ht="346.5" customHeight="1">
      <c r="A21" s="145" t="s">
        <v>228</v>
      </c>
      <c r="B21" s="610"/>
      <c r="C21" s="611"/>
      <c r="D21" s="611"/>
      <c r="E21" s="612"/>
    </row>
    <row r="22" spans="1:5" s="77" customFormat="1" ht="40.5">
      <c r="A22" s="144" t="e">
        <f>'1. CUTTING DOCKET'!#REF!</f>
        <v>#REF!</v>
      </c>
      <c r="B22" s="605" t="e">
        <f>'1. CUTTING DOCKET'!#REF!</f>
        <v>#REF!</v>
      </c>
      <c r="C22" s="606"/>
      <c r="D22" s="606"/>
      <c r="E22" s="334"/>
    </row>
    <row r="23" spans="1:5" s="77" customFormat="1" ht="299.25" customHeight="1">
      <c r="A23" s="149" t="s">
        <v>229</v>
      </c>
      <c r="B23" s="613"/>
      <c r="C23" s="614"/>
      <c r="D23" s="614"/>
      <c r="E23" s="614"/>
    </row>
    <row r="24" spans="1:5" s="77" customFormat="1" ht="101.45" customHeight="1">
      <c r="A24" s="144" t="e">
        <f>'1. CUTTING DOCKET'!#REF!</f>
        <v>#REF!</v>
      </c>
      <c r="B24" s="605" t="e">
        <f>'1. CUTTING DOCKET'!#REF!</f>
        <v>#REF!</v>
      </c>
      <c r="C24" s="606"/>
      <c r="D24" s="606"/>
      <c r="E24" s="334"/>
    </row>
    <row r="25" spans="1:5" s="77" customFormat="1" ht="362.25" customHeight="1">
      <c r="A25" s="149" t="s">
        <v>230</v>
      </c>
      <c r="B25" s="615" t="s">
        <v>231</v>
      </c>
      <c r="C25" s="616"/>
      <c r="D25" s="616"/>
      <c r="E25" s="335"/>
    </row>
    <row r="26" spans="1:5" s="77" customFormat="1" ht="109.5" customHeight="1">
      <c r="A26" s="144" t="s">
        <v>232</v>
      </c>
      <c r="B26" s="605" t="e">
        <f>'1. CUTTING DOCKET'!#REF!</f>
        <v>#REF!</v>
      </c>
      <c r="C26" s="606"/>
      <c r="D26" s="606"/>
      <c r="E26" s="336"/>
    </row>
    <row r="27" spans="1:5" s="77" customFormat="1" ht="282" customHeight="1">
      <c r="A27" s="149" t="s">
        <v>233</v>
      </c>
      <c r="B27" s="617" t="s">
        <v>234</v>
      </c>
      <c r="C27" s="618"/>
      <c r="D27" s="618"/>
      <c r="E27" s="618"/>
    </row>
    <row r="28" spans="1:5" s="77" customFormat="1" ht="93.6" customHeight="1">
      <c r="A28" s="144" t="e">
        <f>'1. CUTTING DOCKET'!#REF!</f>
        <v>#REF!</v>
      </c>
      <c r="B28" s="605" t="e">
        <f>'1. CUTTING DOCKET'!#REF!</f>
        <v>#REF!</v>
      </c>
      <c r="C28" s="606"/>
      <c r="D28" s="606"/>
      <c r="E28" s="336"/>
    </row>
    <row r="29" spans="1:5" s="77" customFormat="1" ht="273" customHeight="1">
      <c r="A29" s="145" t="s">
        <v>235</v>
      </c>
      <c r="B29" s="599"/>
      <c r="C29" s="600"/>
      <c r="D29" s="600"/>
      <c r="E29" s="600"/>
    </row>
    <row r="30" spans="1:5" s="77" customFormat="1" ht="95.25" customHeight="1">
      <c r="A30" s="144" t="e">
        <f>'1. CUTTING DOCKET'!#REF!</f>
        <v>#REF!</v>
      </c>
      <c r="B30" s="605" t="e">
        <f>'1. CUTTING DOCKET'!#REF!</f>
        <v>#REF!</v>
      </c>
      <c r="C30" s="606"/>
      <c r="D30" s="606"/>
      <c r="E30" s="336"/>
    </row>
    <row r="31" spans="1:5" s="77" customFormat="1" ht="324.75" customHeight="1">
      <c r="A31" s="145"/>
      <c r="B31" s="599"/>
      <c r="C31" s="600"/>
      <c r="D31" s="600"/>
      <c r="E31" s="600"/>
    </row>
    <row r="32" spans="1:5" s="77" customFormat="1" ht="119.45" customHeight="1">
      <c r="A32" s="144" t="s">
        <v>236</v>
      </c>
      <c r="B32" s="605" t="e">
        <f>'1. CUTTING DOCKET'!#REF!</f>
        <v>#REF!</v>
      </c>
      <c r="C32" s="606"/>
      <c r="D32" s="606"/>
      <c r="E32" s="336"/>
    </row>
    <row r="33" spans="1:9" s="77" customFormat="1" ht="287.25" customHeight="1">
      <c r="A33" s="145" t="s">
        <v>237</v>
      </c>
      <c r="B33" s="599"/>
      <c r="C33" s="600"/>
      <c r="D33" s="600"/>
      <c r="E33" s="600"/>
    </row>
    <row r="34" spans="1:9" s="77" customFormat="1" ht="71.45" customHeight="1">
      <c r="A34" s="144" t="s">
        <v>184</v>
      </c>
      <c r="B34" s="605" t="s">
        <v>89</v>
      </c>
      <c r="C34" s="606"/>
      <c r="D34" s="606"/>
      <c r="E34" s="336"/>
    </row>
    <row r="35" spans="1:9" s="77" customFormat="1" ht="87" customHeight="1">
      <c r="A35" s="145" t="s">
        <v>238</v>
      </c>
      <c r="B35" s="599"/>
      <c r="C35" s="600"/>
      <c r="D35" s="600"/>
      <c r="E35" s="600"/>
    </row>
    <row r="36" spans="1:9" s="77" customFormat="1" ht="63.6" customHeight="1">
      <c r="A36" s="144" t="s">
        <v>185</v>
      </c>
      <c r="B36" s="605" t="s">
        <v>97</v>
      </c>
      <c r="C36" s="606"/>
      <c r="D36" s="606"/>
      <c r="E36" s="336"/>
    </row>
    <row r="37" spans="1:9" s="77" customFormat="1" ht="97.5" customHeight="1">
      <c r="A37" s="145" t="s">
        <v>238</v>
      </c>
      <c r="B37" s="599"/>
      <c r="C37" s="600"/>
      <c r="D37" s="600"/>
      <c r="E37" s="600"/>
    </row>
    <row r="38" spans="1:9" s="77" customFormat="1" ht="97.5" customHeight="1">
      <c r="A38" s="337" t="e">
        <f>'1. CUTTING DOCKET'!#REF!</f>
        <v>#REF!</v>
      </c>
      <c r="B38" s="601" t="e">
        <f>'1. CUTTING DOCKET'!#REF!</f>
        <v>#REF!</v>
      </c>
      <c r="C38" s="602"/>
      <c r="D38" s="603"/>
      <c r="E38" s="338"/>
    </row>
    <row r="39" spans="1:9" s="77" customFormat="1" ht="221.45" customHeight="1">
      <c r="A39" s="145"/>
      <c r="B39" s="604"/>
      <c r="C39" s="604"/>
      <c r="D39" s="604"/>
      <c r="E39" s="60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425781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1. CUTTING DOCKET</vt:lpstr>
      <vt:lpstr>GREY</vt:lpstr>
      <vt:lpstr>2. TRIM CARD</vt:lpstr>
      <vt:lpstr>THÔNG SỐ THEO MẪU 19-01-2024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'THÔNG SỐ THEO MẪU 19-01-2024'!Print_Area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To Ngoc Thanh</cp:lastModifiedBy>
  <cp:revision/>
  <cp:lastPrinted>2024-08-15T07:55:18Z</cp:lastPrinted>
  <dcterms:created xsi:type="dcterms:W3CDTF">2016-05-06T01:47:29Z</dcterms:created>
  <dcterms:modified xsi:type="dcterms:W3CDTF">2024-08-26T04:41:29Z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