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WORLD INDUSTRIES/"/>
    </mc:Choice>
  </mc:AlternateContent>
  <xr:revisionPtr revIDLastSave="278" documentId="13_ncr:1_{5834EBE4-1252-412B-AD99-81411A84D162}" xr6:coauthVersionLast="47" xr6:coauthVersionMax="47" xr10:uidLastSave="{ADCEC914-AC2A-45AE-A674-85019839735B}"/>
  <bookViews>
    <workbookView xWindow="-110" yWindow="-110" windowWidth="19420" windowHeight="10300" activeTab="1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DETAILS!$A$1:$E$29</definedName>
    <definedName name="_xlnm.Print_Area" localSheetId="0">'MER.QT-1.BM2'!$A$1:$N$17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A16" i="2"/>
  <c r="E28" i="2"/>
  <c r="D28" i="2"/>
  <c r="H8" i="2"/>
  <c r="E14" i="2" l="1"/>
  <c r="H9" i="2"/>
  <c r="H10" i="2"/>
  <c r="H11" i="2"/>
  <c r="H12" i="2"/>
  <c r="H13" i="2"/>
  <c r="H14" i="2"/>
  <c r="H15" i="2"/>
  <c r="H16" i="2"/>
  <c r="E16" i="2" s="1"/>
  <c r="H17" i="2"/>
  <c r="H18" i="2"/>
  <c r="E18" i="2" s="1"/>
  <c r="H19" i="2"/>
  <c r="H20" i="2"/>
  <c r="E20" i="2" s="1"/>
  <c r="H21" i="2"/>
  <c r="H22" i="2"/>
  <c r="E22" i="2" s="1"/>
  <c r="H23" i="2"/>
  <c r="H24" i="2"/>
  <c r="H26" i="2"/>
  <c r="E24" i="2"/>
  <c r="E12" i="2"/>
  <c r="G25" i="2"/>
  <c r="E10" i="2" l="1"/>
  <c r="E8" i="2"/>
  <c r="H8" i="1"/>
  <c r="I11" i="1" l="1"/>
  <c r="H7" i="1" l="1"/>
  <c r="C14" i="2" l="1"/>
  <c r="C12" i="2" s="1"/>
  <c r="A14" i="2"/>
  <c r="A20" i="2" s="1"/>
  <c r="A10" i="2" l="1"/>
  <c r="A12" i="2" l="1"/>
  <c r="A24" i="2"/>
  <c r="C22" i="2"/>
  <c r="C10" i="2" s="1"/>
  <c r="A22" i="2"/>
  <c r="A18" i="2" s="1"/>
  <c r="C18" i="2" l="1"/>
  <c r="C24" i="2"/>
  <c r="C20" i="2"/>
  <c r="K11" i="1"/>
  <c r="P11" i="1" s="1"/>
  <c r="I15" i="1" l="1"/>
  <c r="M11" i="1"/>
  <c r="M15" i="1" s="1"/>
  <c r="K15" i="1"/>
</calcChain>
</file>

<file path=xl/sharedStrings.xml><?xml version="1.0" encoding="utf-8"?>
<sst xmlns="http://schemas.openxmlformats.org/spreadsheetml/2006/main" count="67" uniqueCount="66">
  <si>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</si>
  <si>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</si>
  <si>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</si>
  <si>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</si>
  <si>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</si>
  <si>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</si>
  <si>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</si>
  <si>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</si>
  <si>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</si>
  <si>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</si>
  <si>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</si>
  <si>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</si>
  <si>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</si>
  <si>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</si>
  <si>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</si>
  <si>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</si>
  <si>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</si>
  <si>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</si>
  <si>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</si>
  <si>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</si>
  <si>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</si>
  <si>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</si>
  <si>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</si>
  <si>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</si>
  <si>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</si>
  <si>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</si>
  <si>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</si>
  <si>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</si>
  <si>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</si>
  <si>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</si>
  <si>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</si>
  <si>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</si>
  <si>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</si>
  <si>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</si>
  <si>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</si>
  <si>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</si>
  <si>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</si>
  <si>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</si>
  <si>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</si>
  <si>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</si>
  <si>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</si>
  <si>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</si>
  <si>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</si>
  <si>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</si>
  <si>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</si>
  <si>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</si>
  <si>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</si>
  <si>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</si>
  <si>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JP-WHSE</t>
  </si>
  <si>
    <t>PALACE</t>
  </si>
  <si>
    <t>KR-WORKS</t>
  </si>
  <si>
    <t xml:space="preserve">NL-WHSE-EU </t>
  </si>
  <si>
    <t>US-WHSE-LA</t>
  </si>
  <si>
    <t>QUY</t>
  </si>
  <si>
    <t>SH TRIMS</t>
  </si>
  <si>
    <t>SPRING 26</t>
  </si>
  <si>
    <t>QTY</t>
  </si>
  <si>
    <t>UK-WHSE</t>
  </si>
  <si>
    <t>US-WHSE-NJ</t>
  </si>
  <si>
    <t>AU-WHSE</t>
  </si>
  <si>
    <t>CA-WHSE</t>
  </si>
  <si>
    <t>HK-WHSE</t>
  </si>
  <si>
    <t>P19  SS26   G2863</t>
  </si>
  <si>
    <t>LƯU Ý- RIÊNG CỬA HÀNG JP-WHSE CHỈNH KÍCH NHỎ CÒN 5.5CMX22CM</t>
  </si>
  <si>
    <t>SS26-WORL INDUSTRIES</t>
  </si>
  <si>
    <t>PO#003692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</si>
</sst>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  <font>
      <sz val="20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" fontId="13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25" fillId="3" borderId="1" xfId="4" applyNumberFormat="1" applyFont="1" applyFill="1" applyBorder="1" applyAlignment="1">
      <alignment horizontal="center" vertical="center" wrapText="1"/>
    </xf>
    <xf numFmtId="167" fontId="25" fillId="3" borderId="1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5" fillId="5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1" fillId="4" borderId="0" xfId="2" applyNumberFormat="1" applyFont="1" applyFill="1" applyAlignment="1">
      <alignment horizontal="center" vertical="center" wrapText="1"/>
    </xf>
    <xf numFmtId="164" fontId="25" fillId="5" borderId="1" xfId="2" applyNumberFormat="1" applyFont="1" applyFill="1" applyBorder="1" applyAlignment="1">
      <alignment vertical="center" wrapText="1"/>
    </xf>
    <xf numFmtId="0" fontId="21" fillId="4" borderId="0" xfId="2" applyFont="1" applyFill="1" applyAlignment="1">
      <alignment horizontal="center"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/>
    </xf>
    <xf numFmtId="0" fontId="5" fillId="4" borderId="1" xfId="7" quotePrefix="1" applyFont="1" applyFill="1" applyBorder="1" applyAlignment="1">
      <alignment horizontal="center" vertical="center" wrapText="1"/>
    </xf>
    <xf numFmtId="0" fontId="28" fillId="4" borderId="4" xfId="6" applyFont="1" applyFill="1" applyBorder="1" applyAlignment="1">
      <alignment vertical="center"/>
    </xf>
    <xf numFmtId="0" fontId="28" fillId="4" borderId="5" xfId="6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top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2" xfId="2" applyFont="1" applyFill="1" applyBorder="1" applyAlignment="1">
      <alignment horizontal="center" vertical="center"/>
    </xf>
    <xf numFmtId="0" fontId="29" fillId="3" borderId="5" xfId="2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10</xdr:row>
      <xdr:rowOff>1393825</xdr:rowOff>
    </xdr:from>
    <xdr:to>
      <xdr:col>4</xdr:col>
      <xdr:colOff>1189929</xdr:colOff>
      <xdr:row>11</xdr:row>
      <xdr:rowOff>736600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7225" y="4098925"/>
          <a:ext cx="2767904" cy="1298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1520824</xdr:colOff>
      <xdr:row>0</xdr:row>
      <xdr:rowOff>0</xdr:rowOff>
    </xdr:from>
    <xdr:to>
      <xdr:col>2</xdr:col>
      <xdr:colOff>3311118</xdr:colOff>
      <xdr:row>2</xdr:row>
      <xdr:rowOff>371394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824" y="0"/>
          <a:ext cx="6018336" cy="75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view="pageBreakPreview" topLeftCell="A8" zoomScale="60" zoomScaleNormal="40" zoomScalePageLayoutView="55" workbookViewId="0">
      <selection activeCell="G10" sqref="G10"/>
    </sheetView>
  </sheetViews>
  <sheetFormatPr defaultColWidth="9.08984375" defaultRowHeight="18"/>
  <cols>
    <col min="1" max="1" width="13.08984375" style="1" customWidth="1"/>
    <col min="2" max="2" width="10.453125" style="1" customWidth="1"/>
    <col min="3" max="3" width="14.08984375" style="1" customWidth="1"/>
    <col min="4" max="4" width="13.54296875" style="1" customWidth="1"/>
    <col min="5" max="5" width="24.36328125" style="1" customWidth="1"/>
    <col min="6" max="6" width="10.54296875" style="1" customWidth="1"/>
    <col min="7" max="7" width="27.453125" style="1" customWidth="1"/>
    <col min="8" max="8" width="13.36328125" style="1" customWidth="1"/>
    <col min="9" max="11" width="12.36328125" style="1" customWidth="1"/>
    <col min="12" max="12" width="21.36328125" style="1" customWidth="1"/>
    <col min="13" max="13" width="28.6328125" style="1" customWidth="1"/>
    <col min="14" max="14" width="28" style="1" customWidth="1"/>
    <col min="15" max="16384" width="9.08984375" style="1"/>
  </cols>
  <sheetData>
    <row r="1" spans="1:16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2"/>
      <c r="M1" s="6" t="s">
        <v>0</v>
      </c>
      <c r="N1" s="2" t="s">
        <v>6</v>
      </c>
    </row>
    <row r="2" spans="1:16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2"/>
      <c r="M2" s="6" t="s">
        <v>1</v>
      </c>
      <c r="N2" s="3" t="s">
        <v>2</v>
      </c>
    </row>
    <row r="3" spans="1:16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3"/>
      <c r="M3" s="6" t="s">
        <v>4</v>
      </c>
      <c r="N3" s="4" t="s">
        <v>5</v>
      </c>
    </row>
    <row r="4" spans="1:16" ht="10.2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7"/>
      <c r="N4" s="27"/>
    </row>
    <row r="5" spans="1:16">
      <c r="A5" s="15" t="s">
        <v>7</v>
      </c>
      <c r="B5" s="103" t="s">
        <v>54</v>
      </c>
      <c r="C5" s="103"/>
      <c r="D5" s="103"/>
      <c r="E5" s="16"/>
      <c r="F5" s="71" t="s">
        <v>8</v>
      </c>
      <c r="G5" s="72"/>
      <c r="H5" s="114" t="s">
        <v>49</v>
      </c>
      <c r="I5" s="115"/>
      <c r="J5" s="17"/>
      <c r="K5" s="17"/>
      <c r="L5" s="18"/>
      <c r="M5" s="19" t="s">
        <v>9</v>
      </c>
      <c r="N5" s="20">
        <v>45897</v>
      </c>
    </row>
    <row r="6" spans="1:16" ht="35.4" customHeight="1">
      <c r="A6" s="21" t="s">
        <v>10</v>
      </c>
      <c r="B6" s="106"/>
      <c r="C6" s="106"/>
      <c r="D6" s="106"/>
      <c r="E6" s="16"/>
      <c r="F6" s="71" t="s">
        <v>11</v>
      </c>
      <c r="G6" s="72"/>
      <c r="H6" s="101" t="s">
        <v>64</v>
      </c>
      <c r="I6" s="102"/>
      <c r="J6" s="17"/>
      <c r="K6" s="17"/>
      <c r="L6" s="18"/>
      <c r="M6" s="19" t="s">
        <v>12</v>
      </c>
      <c r="N6" s="100"/>
    </row>
    <row r="7" spans="1:16" ht="21.75" customHeight="1">
      <c r="A7" s="21" t="s">
        <v>13</v>
      </c>
      <c r="B7" s="107"/>
      <c r="C7" s="107"/>
      <c r="D7" s="5"/>
      <c r="E7" s="16"/>
      <c r="F7" s="71" t="s">
        <v>14</v>
      </c>
      <c r="G7" s="72"/>
      <c r="H7" s="110">
        <f>N5+7</f>
        <v>45904</v>
      </c>
      <c r="I7" s="111"/>
      <c r="J7" s="17"/>
      <c r="K7" s="17"/>
      <c r="L7" s="18"/>
      <c r="M7" s="19" t="s">
        <v>15</v>
      </c>
      <c r="N7" s="22" t="s">
        <v>62</v>
      </c>
    </row>
    <row r="8" spans="1:16" ht="21.75" customHeight="1">
      <c r="A8" s="23" t="s">
        <v>16</v>
      </c>
      <c r="B8" s="108"/>
      <c r="C8" s="108"/>
      <c r="D8" s="11"/>
      <c r="E8" s="16"/>
      <c r="F8" s="71" t="s">
        <v>17</v>
      </c>
      <c r="G8" s="72"/>
      <c r="H8" s="112">
        <f>N5+30</f>
        <v>45927</v>
      </c>
      <c r="I8" s="113"/>
      <c r="J8" s="24"/>
      <c r="K8" s="24"/>
      <c r="L8" s="18"/>
      <c r="M8" s="19" t="s">
        <v>18</v>
      </c>
      <c r="N8" s="25" t="s">
        <v>53</v>
      </c>
    </row>
    <row r="9" spans="1:16" ht="5.4" customHeight="1">
      <c r="A9" s="26"/>
      <c r="B9" s="26"/>
      <c r="C9" s="26"/>
      <c r="D9" s="26"/>
      <c r="E9" s="14"/>
      <c r="F9" s="26"/>
      <c r="G9" s="26"/>
      <c r="H9" s="26"/>
      <c r="I9" s="26"/>
      <c r="J9" s="14"/>
      <c r="K9" s="14"/>
      <c r="L9" s="14"/>
      <c r="M9" s="27"/>
      <c r="N9" s="27"/>
    </row>
    <row r="10" spans="1:16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6" s="89" customFormat="1" ht="153.75" customHeight="1">
      <c r="A11" s="80"/>
      <c r="B11" s="81"/>
      <c r="C11" s="80" t="s">
        <v>36</v>
      </c>
      <c r="D11" s="81" t="s">
        <v>46</v>
      </c>
      <c r="E11" s="80" t="s">
        <v>37</v>
      </c>
      <c r="F11" s="82"/>
      <c r="G11" s="97" t="s">
        <v>38</v>
      </c>
      <c r="H11" s="83" t="s">
        <v>39</v>
      </c>
      <c r="I11" s="84">
        <f>DETAILS!E28</f>
        <v>790</v>
      </c>
      <c r="J11" s="84">
        <v>0</v>
      </c>
      <c r="K11" s="85">
        <f>I11-J11</f>
        <v>790</v>
      </c>
      <c r="L11" s="86">
        <v>1102</v>
      </c>
      <c r="M11" s="87">
        <f>L11*K11</f>
        <v>870580</v>
      </c>
      <c r="N11" s="88" t="s">
        <v>47</v>
      </c>
      <c r="P11" s="99">
        <f>K11-11</f>
        <v>779</v>
      </c>
    </row>
    <row r="12" spans="1:16" ht="61.5" customHeight="1">
      <c r="A12" s="31"/>
      <c r="B12" s="28"/>
      <c r="C12" s="28"/>
      <c r="D12" s="28"/>
      <c r="E12" s="28"/>
      <c r="F12" s="29"/>
      <c r="G12" s="30"/>
      <c r="H12" s="31"/>
      <c r="I12" s="32"/>
      <c r="J12" s="32"/>
      <c r="K12" s="12"/>
      <c r="L12" s="33"/>
      <c r="M12" s="34"/>
      <c r="N12" s="35"/>
    </row>
    <row r="13" spans="1:16" ht="61.5" customHeight="1">
      <c r="A13" s="116" t="s">
        <v>63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</row>
    <row r="14" spans="1:16" ht="21.75" customHeight="1">
      <c r="A14" s="36"/>
      <c r="B14" s="36"/>
      <c r="C14" s="37"/>
      <c r="D14" s="37"/>
      <c r="E14" s="37"/>
      <c r="F14" s="38"/>
      <c r="G14" s="39"/>
      <c r="H14" s="36"/>
      <c r="I14" s="40"/>
      <c r="J14" s="40"/>
      <c r="K14" s="40"/>
      <c r="L14" s="41"/>
      <c r="M14" s="42"/>
      <c r="N14" s="43"/>
    </row>
    <row r="15" spans="1:16" s="89" customFormat="1" ht="33.65" customHeight="1">
      <c r="A15" s="90"/>
      <c r="B15" s="90"/>
      <c r="C15" s="90"/>
      <c r="D15" s="90"/>
      <c r="E15" s="90"/>
      <c r="F15" s="90"/>
      <c r="G15" s="91"/>
      <c r="H15" s="91" t="s">
        <v>32</v>
      </c>
      <c r="I15" s="92">
        <f>SUM(I11:I13)</f>
        <v>790</v>
      </c>
      <c r="J15" s="93"/>
      <c r="K15" s="92">
        <f>SUM(K11:K13)</f>
        <v>790</v>
      </c>
      <c r="L15" s="94"/>
      <c r="M15" s="95">
        <f>SUM(M11:M13)</f>
        <v>870580</v>
      </c>
      <c r="N15" s="96"/>
    </row>
    <row r="16" spans="1:16" ht="21.75" customHeight="1">
      <c r="A16" s="45"/>
      <c r="B16" s="45"/>
      <c r="C16" s="46"/>
      <c r="D16" s="46"/>
      <c r="E16" s="46"/>
      <c r="F16" s="46"/>
      <c r="G16" s="44"/>
      <c r="H16" s="44"/>
      <c r="I16" s="44"/>
      <c r="J16" s="44"/>
      <c r="K16" s="44"/>
      <c r="L16" s="47"/>
      <c r="M16" s="47"/>
      <c r="N16" s="44"/>
    </row>
    <row r="17" spans="1:14" ht="21.75" customHeight="1">
      <c r="A17" s="109" t="s">
        <v>33</v>
      </c>
      <c r="B17" s="109"/>
      <c r="C17" s="48"/>
      <c r="D17" s="49"/>
      <c r="E17" s="105" t="s">
        <v>34</v>
      </c>
      <c r="F17" s="105"/>
      <c r="G17" s="105"/>
      <c r="H17" s="50"/>
      <c r="I17" s="51"/>
      <c r="J17" s="51"/>
      <c r="K17" s="51"/>
      <c r="L17" s="104" t="s">
        <v>35</v>
      </c>
      <c r="M17" s="104"/>
      <c r="N17" s="44"/>
    </row>
    <row r="18" spans="1:14" ht="21.75" customHeight="1">
      <c r="A18" s="52"/>
      <c r="B18" s="53"/>
      <c r="C18" s="52"/>
      <c r="D18" s="52"/>
      <c r="E18" s="52"/>
      <c r="F18" s="52"/>
      <c r="G18" s="52"/>
      <c r="H18" s="54"/>
      <c r="I18" s="54"/>
      <c r="J18" s="54"/>
    </row>
    <row r="19" spans="1:14" ht="21.75" customHeight="1">
      <c r="A19" s="52"/>
      <c r="B19" s="53"/>
      <c r="C19" s="52"/>
      <c r="D19" s="52"/>
      <c r="E19" s="52"/>
      <c r="F19" s="52"/>
      <c r="G19" s="52"/>
      <c r="H19" s="54"/>
      <c r="I19" s="54"/>
      <c r="J19" s="54"/>
    </row>
    <row r="20" spans="1:14" ht="21.75" customHeight="1">
      <c r="A20" s="55"/>
      <c r="B20" s="56"/>
      <c r="C20" s="52"/>
      <c r="D20" s="52"/>
      <c r="E20" s="52"/>
      <c r="F20" s="52"/>
      <c r="G20" s="57"/>
      <c r="H20" s="57"/>
      <c r="I20" s="52"/>
      <c r="J20" s="54"/>
    </row>
    <row r="21" spans="1:14" ht="21.75" customHeight="1">
      <c r="A21" s="54"/>
      <c r="B21" s="58"/>
      <c r="C21" s="59"/>
      <c r="D21" s="54"/>
      <c r="E21" s="60"/>
      <c r="F21" s="60"/>
      <c r="G21" s="54"/>
      <c r="H21" s="61"/>
      <c r="I21" s="61"/>
      <c r="J21" s="54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4" customHeight="1"/>
    <row r="60" ht="23.4" customHeight="1"/>
    <row r="61" ht="23.4" customHeight="1"/>
    <row r="62" ht="23.4" customHeight="1"/>
  </sheetData>
  <mergeCells count="11">
    <mergeCell ref="B5:D5"/>
    <mergeCell ref="L17:M17"/>
    <mergeCell ref="E17:G17"/>
    <mergeCell ref="B6:D6"/>
    <mergeCell ref="B7:C7"/>
    <mergeCell ref="B8:C8"/>
    <mergeCell ref="A17:B17"/>
    <mergeCell ref="H7:I7"/>
    <mergeCell ref="H8:I8"/>
    <mergeCell ref="H5:I5"/>
    <mergeCell ref="A13:N13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29"/>
  <sheetViews>
    <sheetView tabSelected="1" view="pageBreakPreview" topLeftCell="A16" zoomScale="60" zoomScaleNormal="100" workbookViewId="0">
      <selection activeCell="F30" sqref="F30"/>
    </sheetView>
  </sheetViews>
  <sheetFormatPr defaultColWidth="9.08984375" defaultRowHeight="14.5"/>
  <cols>
    <col min="1" max="1" width="25.08984375" style="64" customWidth="1"/>
    <col min="2" max="2" width="37.453125" style="64" customWidth="1"/>
    <col min="3" max="3" width="49.6328125" style="64" customWidth="1"/>
    <col min="4" max="4" width="30.90625" style="64" customWidth="1"/>
    <col min="5" max="5" width="46.90625" bestFit="1" customWidth="1"/>
  </cols>
  <sheetData>
    <row r="3" spans="1:8" ht="32.25" customHeight="1"/>
    <row r="6" spans="1:8" s="64" customFormat="1" ht="61.5" customHeight="1">
      <c r="A6" s="65" t="s">
        <v>40</v>
      </c>
      <c r="B6" s="65" t="s">
        <v>41</v>
      </c>
      <c r="C6" s="65" t="s">
        <v>42</v>
      </c>
      <c r="D6" s="65" t="s">
        <v>43</v>
      </c>
      <c r="E6" s="66" t="s">
        <v>44</v>
      </c>
    </row>
    <row r="7" spans="1:8" s="64" customFormat="1" ht="26.25" customHeight="1">
      <c r="A7" s="67"/>
      <c r="B7" s="68"/>
      <c r="C7" s="69"/>
      <c r="D7" s="69"/>
      <c r="E7" s="66"/>
      <c r="G7" s="64" t="s">
        <v>56</v>
      </c>
      <c r="H7" s="64">
        <v>15</v>
      </c>
    </row>
    <row r="8" spans="1:8" s="64" customFormat="1" ht="26.25" customHeight="1">
      <c r="A8" s="73" t="s">
        <v>65</v>
      </c>
      <c r="B8" s="73" t="s">
        <v>57</v>
      </c>
      <c r="C8" s="73" t="s">
        <v>55</v>
      </c>
      <c r="D8" s="73">
        <v>70</v>
      </c>
      <c r="E8" s="74">
        <f>ROUNDUP(D8*2*1.1,-1)</f>
        <v>160</v>
      </c>
      <c r="G8" s="64">
        <v>6419</v>
      </c>
      <c r="H8" s="64">
        <f>ROUND(G8/$H$7,0)</f>
        <v>428</v>
      </c>
    </row>
    <row r="9" spans="1:8" s="64" customFormat="1" ht="26.25" customHeight="1">
      <c r="A9" s="65"/>
      <c r="B9" s="65"/>
      <c r="C9" s="65"/>
      <c r="D9" s="65"/>
      <c r="E9" s="66"/>
      <c r="H9" s="64">
        <f t="shared" ref="H9:H26" si="0">ROUND(G9/$H$7,0)</f>
        <v>0</v>
      </c>
    </row>
    <row r="10" spans="1:8" s="64" customFormat="1" ht="26.25" customHeight="1">
      <c r="A10" s="73" t="str">
        <f>A8</f>
        <v>PO#003692</v>
      </c>
      <c r="B10" s="73" t="s">
        <v>51</v>
      </c>
      <c r="C10" s="73" t="str">
        <f>C22</f>
        <v>SPRING 26</v>
      </c>
      <c r="D10" s="73">
        <v>40</v>
      </c>
      <c r="E10" s="74">
        <f>ROUNDUP(D10*2*1.1,-1)</f>
        <v>90</v>
      </c>
      <c r="G10" s="64">
        <v>3068</v>
      </c>
      <c r="H10" s="64">
        <f t="shared" si="0"/>
        <v>205</v>
      </c>
    </row>
    <row r="11" spans="1:8" s="64" customFormat="1" ht="26.25" customHeight="1">
      <c r="A11" s="65"/>
      <c r="B11" s="65"/>
      <c r="C11" s="65"/>
      <c r="D11" s="65"/>
      <c r="E11" s="66"/>
      <c r="H11" s="64">
        <f t="shared" si="0"/>
        <v>0</v>
      </c>
    </row>
    <row r="12" spans="1:8" s="64" customFormat="1" ht="26.25" customHeight="1">
      <c r="A12" s="73" t="str">
        <f>A10</f>
        <v>PO#003692</v>
      </c>
      <c r="B12" s="73" t="s">
        <v>58</v>
      </c>
      <c r="C12" s="73" t="str">
        <f>C14</f>
        <v>SPRING 26</v>
      </c>
      <c r="D12" s="73">
        <v>70</v>
      </c>
      <c r="E12" s="74">
        <f>ROUNDUP(D12*2*1.1,-1)</f>
        <v>160</v>
      </c>
      <c r="G12" s="64">
        <v>5916</v>
      </c>
      <c r="H12" s="64">
        <f t="shared" si="0"/>
        <v>394</v>
      </c>
    </row>
    <row r="13" spans="1:8" s="64" customFormat="1" ht="26.25" customHeight="1">
      <c r="A13" s="65"/>
      <c r="B13" s="65"/>
      <c r="C13" s="65"/>
      <c r="D13" s="65"/>
      <c r="E13" s="66"/>
      <c r="H13" s="64">
        <f t="shared" si="0"/>
        <v>0</v>
      </c>
    </row>
    <row r="14" spans="1:8" s="64" customFormat="1" ht="26.25" customHeight="1">
      <c r="A14" s="73" t="str">
        <f>A8</f>
        <v>PO#003692</v>
      </c>
      <c r="B14" s="73" t="s">
        <v>52</v>
      </c>
      <c r="C14" s="73" t="str">
        <f>C8</f>
        <v>SPRING 26</v>
      </c>
      <c r="D14" s="73">
        <v>20</v>
      </c>
      <c r="E14" s="74">
        <f>ROUNDUP(D14*2*1.1,-1)</f>
        <v>50</v>
      </c>
      <c r="G14" s="64">
        <v>1118</v>
      </c>
      <c r="H14" s="64">
        <f t="shared" si="0"/>
        <v>75</v>
      </c>
    </row>
    <row r="15" spans="1:8" s="64" customFormat="1" ht="26.25" customHeight="1">
      <c r="A15" s="65"/>
      <c r="B15" s="65"/>
      <c r="C15" s="65"/>
      <c r="D15" s="65"/>
      <c r="E15" s="66"/>
      <c r="H15" s="64">
        <f t="shared" si="0"/>
        <v>0</v>
      </c>
    </row>
    <row r="16" spans="1:8" s="64" customFormat="1" ht="26.25" customHeight="1">
      <c r="A16" s="73" t="str">
        <f>A10</f>
        <v>PO#003692</v>
      </c>
      <c r="B16" s="73" t="s">
        <v>48</v>
      </c>
      <c r="C16" s="73" t="s">
        <v>55</v>
      </c>
      <c r="D16" s="73">
        <v>70</v>
      </c>
      <c r="E16" s="74">
        <f>ROUNDUP(D16*2*1.1,-1)</f>
        <v>160</v>
      </c>
      <c r="G16" s="64">
        <v>8616</v>
      </c>
      <c r="H16" s="64">
        <f t="shared" si="0"/>
        <v>574</v>
      </c>
    </row>
    <row r="17" spans="1:8" s="64" customFormat="1" ht="26.25" customHeight="1">
      <c r="A17" s="65"/>
      <c r="B17" s="65"/>
      <c r="C17" s="65"/>
      <c r="D17" s="65"/>
      <c r="E17" s="66"/>
      <c r="H17" s="64">
        <f t="shared" si="0"/>
        <v>0</v>
      </c>
    </row>
    <row r="18" spans="1:8" s="64" customFormat="1" ht="26.25" customHeight="1">
      <c r="A18" s="73" t="str">
        <f>A10</f>
        <v>PO#003692</v>
      </c>
      <c r="B18" s="73" t="s">
        <v>60</v>
      </c>
      <c r="C18" s="73" t="str">
        <f>C10</f>
        <v>SPRING 26</v>
      </c>
      <c r="D18" s="73">
        <v>10</v>
      </c>
      <c r="E18" s="74">
        <f>ROUNDUP(D18*2*1.1,-1)</f>
        <v>30</v>
      </c>
      <c r="G18" s="64">
        <v>674</v>
      </c>
      <c r="H18" s="64">
        <f t="shared" si="0"/>
        <v>45</v>
      </c>
    </row>
    <row r="19" spans="1:8" s="64" customFormat="1" ht="26.25" customHeight="1">
      <c r="A19" s="65"/>
      <c r="B19" s="65"/>
      <c r="C19" s="65"/>
      <c r="D19" s="65"/>
      <c r="E19" s="66"/>
      <c r="H19" s="64">
        <f t="shared" si="0"/>
        <v>0</v>
      </c>
    </row>
    <row r="20" spans="1:8" s="64" customFormat="1" ht="26.25" customHeight="1">
      <c r="A20" s="73" t="str">
        <f>A14</f>
        <v>PO#003692</v>
      </c>
      <c r="B20" s="73" t="s">
        <v>59</v>
      </c>
      <c r="C20" s="73" t="str">
        <f>C14</f>
        <v>SPRING 26</v>
      </c>
      <c r="D20" s="73">
        <v>12</v>
      </c>
      <c r="E20" s="74">
        <f>ROUNDUP(D20*2*1.1,-1)</f>
        <v>30</v>
      </c>
      <c r="G20" s="64">
        <v>546</v>
      </c>
      <c r="H20" s="64">
        <f t="shared" si="0"/>
        <v>36</v>
      </c>
    </row>
    <row r="21" spans="1:8" s="64" customFormat="1" ht="26.25" customHeight="1">
      <c r="A21" s="65"/>
      <c r="B21" s="65"/>
      <c r="C21" s="65"/>
      <c r="D21" s="65"/>
      <c r="E21" s="66"/>
      <c r="H21" s="64">
        <f t="shared" si="0"/>
        <v>0</v>
      </c>
    </row>
    <row r="22" spans="1:8" s="64" customFormat="1" ht="26.25" customHeight="1">
      <c r="A22" s="73" t="str">
        <f>A8</f>
        <v>PO#003692</v>
      </c>
      <c r="B22" s="73" t="s">
        <v>50</v>
      </c>
      <c r="C22" s="73" t="str">
        <f>C8</f>
        <v>SPRING 26</v>
      </c>
      <c r="D22" s="73">
        <v>35</v>
      </c>
      <c r="E22" s="74">
        <f>ROUNDUP(D22*2*1.1,-1)</f>
        <v>80</v>
      </c>
      <c r="G22" s="64">
        <v>4385</v>
      </c>
      <c r="H22" s="64">
        <f t="shared" si="0"/>
        <v>292</v>
      </c>
    </row>
    <row r="23" spans="1:8" s="64" customFormat="1" ht="26.25" customHeight="1">
      <c r="A23" s="65"/>
      <c r="B23" s="65"/>
      <c r="C23" s="65"/>
      <c r="D23" s="65"/>
      <c r="E23" s="98"/>
      <c r="H23" s="64">
        <f t="shared" si="0"/>
        <v>0</v>
      </c>
    </row>
    <row r="24" spans="1:8" s="64" customFormat="1" ht="26.25" customHeight="1">
      <c r="A24" s="73" t="str">
        <f>A10</f>
        <v>PO#003692</v>
      </c>
      <c r="B24" s="73" t="s">
        <v>61</v>
      </c>
      <c r="C24" s="73" t="str">
        <f>C10</f>
        <v>SPRING 26</v>
      </c>
      <c r="D24" s="73">
        <v>12</v>
      </c>
      <c r="E24" s="74">
        <f>ROUNDUP(D24*2*1.1,-1)</f>
        <v>30</v>
      </c>
      <c r="G24" s="64">
        <v>2196</v>
      </c>
      <c r="H24" s="64">
        <f t="shared" si="0"/>
        <v>146</v>
      </c>
    </row>
    <row r="25" spans="1:8" s="64" customFormat="1" ht="26.25" customHeight="1">
      <c r="A25" s="65"/>
      <c r="B25" s="65"/>
      <c r="C25" s="65"/>
      <c r="D25" s="65"/>
      <c r="E25" s="98"/>
      <c r="G25" s="64">
        <f>SUM(G8:G24)</f>
        <v>32938</v>
      </c>
    </row>
    <row r="26" spans="1:8" s="64" customFormat="1" ht="26.25" customHeight="1">
      <c r="A26" s="78"/>
      <c r="B26" s="78"/>
      <c r="C26" s="78"/>
      <c r="D26" s="78"/>
      <c r="E26" s="79"/>
      <c r="H26" s="64">
        <f t="shared" si="0"/>
        <v>0</v>
      </c>
    </row>
    <row r="27" spans="1:8" s="64" customFormat="1" ht="26.25" customHeight="1">
      <c r="A27" s="75"/>
      <c r="B27" s="76"/>
      <c r="C27" s="77"/>
      <c r="D27" s="77"/>
      <c r="E27" s="74"/>
    </row>
    <row r="28" spans="1:8" ht="28.5" customHeight="1">
      <c r="A28" s="119" t="s">
        <v>45</v>
      </c>
      <c r="B28" s="120"/>
      <c r="C28" s="121"/>
      <c r="D28" s="70">
        <f>SUM(D8:D26)</f>
        <v>339</v>
      </c>
      <c r="E28" s="70">
        <f>SUM(E8:E26)</f>
        <v>790</v>
      </c>
    </row>
    <row r="29" spans="1:8">
      <c r="F29">
        <f>E28-19</f>
        <v>771</v>
      </c>
    </row>
  </sheetData>
  <mergeCells count="1">
    <mergeCell ref="A28:C28"/>
  </mergeCells>
  <pageMargins left="0.7" right="0.7" top="0.75" bottom="0.75" header="0.3" footer="0.3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535C24D-AB22-4354-98D8-6D0DF458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2024-05-17T04:34:43Z</cp:lastPrinted>
  <dcterms:created xsi:type="dcterms:W3CDTF">2020-11-11T02:21:38Z</dcterms:created>
  <dcterms:modified xsi:type="dcterms:W3CDTF">2025-08-28T06:53:16Z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