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4-AW25/2-PRODUCTION/4-INTERNAL-PURCHASE-ORDER/4-2-TRIM-ORDER/TRIM-PO/DRAFT-PO/TOUR DE FOUR/"/>
    </mc:Choice>
  </mc:AlternateContent>
  <xr:revisionPtr revIDLastSave="948" documentId="6_{13C73650-2F37-4722-8F0F-29C69CA899BB}" xr6:coauthVersionLast="47" xr6:coauthVersionMax="47" xr10:uidLastSave="{2D80DBB4-DB28-4E0C-9A17-DFCBD43C32BA}"/>
  <bookViews>
    <workbookView xWindow="-110" yWindow="-110" windowWidth="19420" windowHeight="1030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Barcodes!$A$2:$P$14</definedName>
    <definedName name="BARCODE">#REF!</definedName>
    <definedName name="COLOR">#REF!</definedName>
    <definedName name="_xlnm.Print_Area" localSheetId="1">Barcodes!$A$1:$L$14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3" i="6"/>
  <c r="I5" i="6"/>
  <c r="I4" i="6"/>
  <c r="I7" i="6"/>
  <c r="J7" i="6" s="1"/>
  <c r="I3" i="6"/>
  <c r="I8" i="6"/>
  <c r="I13" i="6"/>
  <c r="I12" i="6"/>
  <c r="I11" i="6"/>
  <c r="I14" i="6"/>
  <c r="I10" i="6"/>
  <c r="I9" i="6"/>
  <c r="K4" i="6"/>
  <c r="K5" i="6"/>
  <c r="K6" i="6"/>
  <c r="K8" i="6"/>
  <c r="K10" i="6"/>
  <c r="K14" i="6"/>
  <c r="K11" i="6"/>
  <c r="K9" i="6"/>
  <c r="K12" i="6"/>
  <c r="K13" i="6"/>
  <c r="F20" i="2" l="1"/>
  <c r="K7" i="6" l="1"/>
  <c r="J5" i="6"/>
  <c r="J4" i="6"/>
  <c r="I6" i="6"/>
  <c r="J6" i="6" s="1"/>
  <c r="J8" i="6"/>
  <c r="J12" i="6"/>
  <c r="L12" i="6" s="1"/>
  <c r="J9" i="6"/>
  <c r="J11" i="6"/>
  <c r="J13" i="6"/>
  <c r="J14" i="6"/>
  <c r="L14" i="6" s="1"/>
  <c r="J10" i="6"/>
  <c r="J3" i="6"/>
  <c r="L3" i="6" s="1"/>
  <c r="L8" i="6" l="1"/>
  <c r="L13" i="6"/>
  <c r="L10" i="6"/>
  <c r="L9" i="6"/>
  <c r="L7" i="6"/>
  <c r="L11" i="6"/>
  <c r="L6" i="6"/>
  <c r="L4" i="6"/>
  <c r="L5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<sst xmlns="http://schemas.openxmlformats.org/spreadsheetml/2006/main" count="142" uniqueCount="95">
  <si>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</si>
  <si>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</si>
  <si>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</si>
  <si>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</si>
  <si>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</si>
  <si>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</si>
  <si>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</si>
  <si>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</si>
  <si>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</si>
  <si>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</si>
  <si>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</si>
  <si>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</si>
  <si>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</si>
  <si>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</si>
  <si>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</si>
  <si>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</si>
  <si>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</si>
  <si>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</si>
  <si>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</si>
  <si>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</si>
  <si>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</si>
  <si>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</si>
  <si>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</si>
  <si>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</si>
  <si>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</si>
  <si>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</si>
  <si>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</si>
  <si>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</si>
  <si>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</si>
  <si>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</si>
  <si>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</si>
  <si>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</si>
  <si>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</si>
  <si>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</si>
  <si>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</si>
  <si>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</si>
  <si>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</si>
  <si>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</si>
  <si>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</si>
  <si>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</si>
  <si>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</si>
  <si>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</si>
  <si>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</si>
  <si>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</si>
  <si>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</si>
  <si>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</si>
  <si>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</si>
  <si>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</si>
  <si>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</si>
  <si>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</si>
  <si>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</si>
  <si>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</si>
  <si>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</si>
  <si>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</si>
  <si>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XXS</t>
  </si>
  <si>
    <t>QTY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</si>
  <si>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</si>
  <si>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</si>
  <si>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</si>
  <si>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</si>
  <si>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</si>
  <si>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</si>
  <si>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</si>
  <si>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AW25 - TOUR DE FOUR</t>
  </si>
  <si>
    <t>CVJ01XXTD4LRG</t>
  </si>
  <si>
    <t>5059526515166</t>
  </si>
  <si>
    <t>Men's Short Sleeve T-Shirt - SMU</t>
  </si>
  <si>
    <t>TD4</t>
  </si>
  <si>
    <t>CVJ01XXTD4MED</t>
  </si>
  <si>
    <t>5059526515159</t>
  </si>
  <si>
    <t>CVJ01XXTD4SML</t>
  </si>
  <si>
    <t>5059526515142</t>
  </si>
  <si>
    <t>CVJ01XXTD4XLG</t>
  </si>
  <si>
    <t>5059526515173</t>
  </si>
  <si>
    <t>CVJ01XXTD4XSM</t>
  </si>
  <si>
    <t>5059526515135</t>
  </si>
  <si>
    <t>CVJ01XXTD4XXL</t>
  </si>
  <si>
    <t>5059526515180</t>
  </si>
  <si>
    <t>CVK01XXTD4LRG</t>
  </si>
  <si>
    <t>5059526515418</t>
  </si>
  <si>
    <t>Women's Short Sleeve T-Shirt - SMU</t>
  </si>
  <si>
    <t>CVK01XXTD4MED</t>
  </si>
  <si>
    <t>5059526515401</t>
  </si>
  <si>
    <t>CVK01XXTD4SML</t>
  </si>
  <si>
    <t>5059526515395</t>
  </si>
  <si>
    <t>CVK01XXTD4XLG</t>
  </si>
  <si>
    <t>5059526515425</t>
  </si>
  <si>
    <t>CVK01XXTD4XSM</t>
  </si>
  <si>
    <t>5059526515388</t>
  </si>
  <si>
    <t>CVK01XXTD4XXS</t>
  </si>
  <si>
    <t>5059526515371</t>
  </si>
  <si>
    <t>CVJ01XX</t>
  </si>
  <si>
    <t>CVK01XX</t>
  </si>
  <si>
    <t>C0046-SST264</t>
  </si>
  <si>
    <t>C0046-SST265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</si>
</sst>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2"/>
      <color theme="1"/>
      <name val="Calibri"/>
      <family val="2"/>
      <scheme val="minor"/>
    </font>
    <font>
      <sz val="12"/>
      <color rgb="FF000000"/>
      <name val="Adobe Caslon Pro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 wrapText="1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11" zoomScale="55" zoomScaleNormal="55" zoomScaleSheetLayoutView="55" zoomScalePageLayoutView="55" workbookViewId="0">
      <selection activeCell="J17" sqref="J17"/>
    </sheetView>
  </sheetViews>
  <sheetFormatPr defaultColWidth="9.26953125" defaultRowHeight="24"/>
  <cols>
    <col min="1" max="1" width="27" style="96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23.816406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3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10" t="s">
        <v>6</v>
      </c>
      <c r="G5" s="111"/>
      <c r="H5" s="114" t="s">
        <v>37</v>
      </c>
      <c r="I5" s="115"/>
      <c r="J5" s="19"/>
      <c r="K5" s="19"/>
      <c r="L5" s="20"/>
      <c r="M5" s="21" t="s">
        <v>7</v>
      </c>
      <c r="N5" s="22">
        <v>45785</v>
      </c>
    </row>
    <row r="6" spans="1:21" ht="30.75" customHeight="1">
      <c r="A6" s="93" t="s">
        <v>8</v>
      </c>
      <c r="B6" s="23"/>
      <c r="D6" s="24"/>
      <c r="E6" s="18"/>
      <c r="F6" s="110" t="s">
        <v>9</v>
      </c>
      <c r="G6" s="111"/>
      <c r="H6" s="116" t="s">
        <v>63</v>
      </c>
      <c r="I6" s="117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9"/>
      <c r="C7" s="109"/>
      <c r="D7" s="26"/>
      <c r="E7" s="18"/>
      <c r="F7" s="110" t="s">
        <v>12</v>
      </c>
      <c r="G7" s="111"/>
      <c r="H7" s="112">
        <f>N5+20</f>
        <v>45805</v>
      </c>
      <c r="I7" s="113"/>
      <c r="J7" s="19"/>
      <c r="K7" s="19"/>
      <c r="L7" s="20"/>
      <c r="M7" s="21" t="s">
        <v>13</v>
      </c>
      <c r="N7" s="27"/>
    </row>
    <row r="8" spans="1:21" ht="30.75" customHeight="1">
      <c r="A8" s="94" t="s">
        <v>14</v>
      </c>
      <c r="B8" s="121"/>
      <c r="C8" s="121"/>
      <c r="D8" s="28"/>
      <c r="E8" s="18"/>
      <c r="F8" s="110" t="s">
        <v>15</v>
      </c>
      <c r="G8" s="111"/>
      <c r="H8" s="112">
        <f>N5+30</f>
        <v>45815</v>
      </c>
      <c r="I8" s="113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1798</v>
      </c>
      <c r="J11" s="41">
        <v>0</v>
      </c>
      <c r="K11" s="41">
        <f t="shared" ref="K11" si="0">I11-J11</f>
        <v>1798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1798</v>
      </c>
      <c r="J13" s="61"/>
      <c r="K13" s="60">
        <f>SUM(K11:K12)</f>
        <v>1798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9" t="s">
        <v>31</v>
      </c>
      <c r="B15" s="119"/>
      <c r="C15" s="70"/>
      <c r="D15" s="71"/>
      <c r="E15" s="120" t="s">
        <v>32</v>
      </c>
      <c r="F15" s="120"/>
      <c r="G15" s="120"/>
      <c r="H15" s="72"/>
      <c r="I15" s="73"/>
      <c r="J15" s="73"/>
      <c r="K15" s="73"/>
      <c r="L15" s="118" t="s">
        <v>33</v>
      </c>
      <c r="M15" s="118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I11-1659</f>
        <v>139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>
      <c r="F20" s="7">
        <f>306*0.6</f>
        <v>183.6</v>
      </c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15"/>
  <sheetViews>
    <sheetView view="pageBreakPreview" topLeftCell="A5" zoomScale="85" zoomScaleNormal="100" zoomScaleSheetLayoutView="85" workbookViewId="0">
      <selection activeCell="L3" sqref="L3:L14"/>
    </sheetView>
  </sheetViews>
  <sheetFormatPr defaultRowHeight="14.5"/>
  <cols>
    <col min="1" max="1" width="20" customWidth="1"/>
    <col min="2" max="2" width="15" customWidth="1"/>
    <col min="3" max="3" width="21.1796875" customWidth="1"/>
    <col min="4" max="4" width="19.7265625" customWidth="1"/>
    <col min="5" max="5" width="28.453125" style="105" customWidth="1"/>
    <col min="6" max="6" width="15.453125" customWidth="1"/>
    <col min="7" max="7" width="13.81640625" customWidth="1"/>
    <col min="8" max="12" width="10.26953125" customWidth="1"/>
  </cols>
  <sheetData>
    <row r="2" spans="1:12" s="101" customFormat="1" ht="51.75" customHeight="1">
      <c r="A2" s="103" t="s">
        <v>59</v>
      </c>
      <c r="B2" s="103" t="s">
        <v>58</v>
      </c>
      <c r="C2" s="102" t="s">
        <v>43</v>
      </c>
      <c r="D2" s="102" t="s">
        <v>44</v>
      </c>
      <c r="E2" s="102" t="s">
        <v>45</v>
      </c>
      <c r="F2" s="102" t="s">
        <v>46</v>
      </c>
      <c r="G2" s="102" t="s">
        <v>47</v>
      </c>
      <c r="H2" s="100" t="s">
        <v>55</v>
      </c>
      <c r="I2" s="100" t="s">
        <v>57</v>
      </c>
      <c r="J2" s="100" t="s">
        <v>60</v>
      </c>
      <c r="K2" s="100" t="s">
        <v>61</v>
      </c>
      <c r="L2" s="102" t="s">
        <v>62</v>
      </c>
    </row>
    <row r="3" spans="1:12" s="106" customFormat="1" ht="28.5" customHeight="1">
      <c r="A3" s="106" t="s">
        <v>93</v>
      </c>
      <c r="B3" s="106" t="s">
        <v>91</v>
      </c>
      <c r="C3" s="107" t="s">
        <v>74</v>
      </c>
      <c r="D3" s="107" t="s">
        <v>75</v>
      </c>
      <c r="E3" s="108" t="s">
        <v>66</v>
      </c>
      <c r="F3" s="107" t="s">
        <v>67</v>
      </c>
      <c r="G3" s="107" t="s">
        <v>52</v>
      </c>
      <c r="H3" s="106">
        <v>19</v>
      </c>
      <c r="I3" s="106">
        <f>ROUNDUP(H3*30%,0)</f>
        <v>6</v>
      </c>
      <c r="J3" s="106">
        <f>SUM(H3:I3)*2</f>
        <v>50</v>
      </c>
      <c r="K3" s="106">
        <f>ROUNDUP((H3/50)*2,0)</f>
        <v>1</v>
      </c>
      <c r="L3" s="106">
        <f>J3+K3</f>
        <v>51</v>
      </c>
    </row>
    <row r="4" spans="1:12" s="106" customFormat="1" ht="28.5" customHeight="1">
      <c r="A4" s="106" t="s">
        <v>93</v>
      </c>
      <c r="B4" s="106" t="s">
        <v>91</v>
      </c>
      <c r="C4" s="107" t="s">
        <v>70</v>
      </c>
      <c r="D4" s="107" t="s">
        <v>71</v>
      </c>
      <c r="E4" s="108" t="s">
        <v>66</v>
      </c>
      <c r="F4" s="107" t="s">
        <v>67</v>
      </c>
      <c r="G4" s="107" t="s">
        <v>50</v>
      </c>
      <c r="H4" s="106">
        <v>80</v>
      </c>
      <c r="I4" s="106">
        <f>ROUNDUP(H4*30%,0)</f>
        <v>24</v>
      </c>
      <c r="J4" s="106">
        <f>SUM(H4:I4)*2</f>
        <v>208</v>
      </c>
      <c r="K4" s="106">
        <f>ROUNDUP((H4/50)*2,0)</f>
        <v>4</v>
      </c>
      <c r="L4" s="106">
        <f>J4+K4</f>
        <v>212</v>
      </c>
    </row>
    <row r="5" spans="1:12" s="106" customFormat="1" ht="28.5" customHeight="1">
      <c r="A5" s="106" t="s">
        <v>93</v>
      </c>
      <c r="B5" s="106" t="s">
        <v>91</v>
      </c>
      <c r="C5" s="107" t="s">
        <v>68</v>
      </c>
      <c r="D5" s="107" t="s">
        <v>69</v>
      </c>
      <c r="E5" s="108" t="s">
        <v>66</v>
      </c>
      <c r="F5" s="107" t="s">
        <v>67</v>
      </c>
      <c r="G5" s="107" t="s">
        <v>49</v>
      </c>
      <c r="H5" s="106">
        <v>160</v>
      </c>
      <c r="I5" s="106">
        <f>ROUNDUP(H5*30%,0)</f>
        <v>48</v>
      </c>
      <c r="J5" s="106">
        <f>SUM(H5:I5)*2</f>
        <v>416</v>
      </c>
      <c r="K5" s="106">
        <f>ROUNDUP((H5/50)*2,0)</f>
        <v>7</v>
      </c>
      <c r="L5" s="106">
        <f>J5+K5</f>
        <v>423</v>
      </c>
    </row>
    <row r="6" spans="1:12" s="106" customFormat="1" ht="28.5" customHeight="1">
      <c r="A6" s="106" t="s">
        <v>93</v>
      </c>
      <c r="B6" s="106" t="s">
        <v>91</v>
      </c>
      <c r="C6" s="107" t="s">
        <v>64</v>
      </c>
      <c r="D6" s="107" t="s">
        <v>65</v>
      </c>
      <c r="E6" s="108" t="s">
        <v>66</v>
      </c>
      <c r="F6" s="107" t="s">
        <v>67</v>
      </c>
      <c r="G6" s="107" t="s">
        <v>48</v>
      </c>
      <c r="H6" s="106">
        <v>141</v>
      </c>
      <c r="I6" s="106">
        <f t="shared" ref="I6:I14" si="0">ROUNDUP(H6*30%,0)</f>
        <v>43</v>
      </c>
      <c r="J6" s="106">
        <f>SUM(H6:I6)*2</f>
        <v>368</v>
      </c>
      <c r="K6" s="106">
        <f>ROUNDUP((H6/50)*2,0)</f>
        <v>6</v>
      </c>
      <c r="L6" s="106">
        <f>J6+K6</f>
        <v>374</v>
      </c>
    </row>
    <row r="7" spans="1:12" s="106" customFormat="1" ht="28.5" customHeight="1">
      <c r="A7" s="106" t="s">
        <v>93</v>
      </c>
      <c r="B7" s="106" t="s">
        <v>91</v>
      </c>
      <c r="C7" s="107" t="s">
        <v>72</v>
      </c>
      <c r="D7" s="107" t="s">
        <v>73</v>
      </c>
      <c r="E7" s="108" t="s">
        <v>66</v>
      </c>
      <c r="F7" s="107" t="s">
        <v>67</v>
      </c>
      <c r="G7" s="107" t="s">
        <v>51</v>
      </c>
      <c r="H7" s="106">
        <v>75</v>
      </c>
      <c r="I7" s="106">
        <f t="shared" si="0"/>
        <v>23</v>
      </c>
      <c r="J7" s="106">
        <f>SUM(H7:I7)*2</f>
        <v>196</v>
      </c>
      <c r="K7" s="106">
        <f>ROUNDUP((H7/50)*2,0)</f>
        <v>3</v>
      </c>
      <c r="L7" s="106">
        <f>J7+K7</f>
        <v>199</v>
      </c>
    </row>
    <row r="8" spans="1:12" s="106" customFormat="1" ht="28.5" customHeight="1">
      <c r="A8" s="106" t="s">
        <v>93</v>
      </c>
      <c r="B8" s="106" t="s">
        <v>91</v>
      </c>
      <c r="C8" s="107" t="s">
        <v>76</v>
      </c>
      <c r="D8" s="107" t="s">
        <v>77</v>
      </c>
      <c r="E8" s="108" t="s">
        <v>66</v>
      </c>
      <c r="F8" s="107" t="s">
        <v>67</v>
      </c>
      <c r="G8" s="107" t="s">
        <v>53</v>
      </c>
      <c r="H8" s="106">
        <v>25</v>
      </c>
      <c r="I8" s="106">
        <f t="shared" si="0"/>
        <v>8</v>
      </c>
      <c r="J8" s="106">
        <f t="shared" ref="J8" si="1">SUM(H8:I8)*2</f>
        <v>66</v>
      </c>
      <c r="K8" s="106">
        <f t="shared" ref="K8" si="2">ROUNDUP((H8/50)*2,0)</f>
        <v>1</v>
      </c>
      <c r="L8" s="106">
        <f t="shared" ref="L8" si="3">J8+K8</f>
        <v>67</v>
      </c>
    </row>
    <row r="9" spans="1:12" s="106" customFormat="1" ht="28.5" customHeight="1">
      <c r="A9" s="106" t="s">
        <v>94</v>
      </c>
      <c r="B9" s="106" t="s">
        <v>92</v>
      </c>
      <c r="C9" s="107" t="s">
        <v>89</v>
      </c>
      <c r="D9" s="107" t="s">
        <v>90</v>
      </c>
      <c r="E9" s="108" t="s">
        <v>80</v>
      </c>
      <c r="F9" s="107" t="s">
        <v>67</v>
      </c>
      <c r="G9" s="107" t="s">
        <v>54</v>
      </c>
      <c r="H9" s="106">
        <v>9</v>
      </c>
      <c r="I9" s="106">
        <f>ROUNDUP(H9*30%,0)</f>
        <v>3</v>
      </c>
      <c r="J9" s="106">
        <f>SUM(H9:I9)*2</f>
        <v>24</v>
      </c>
      <c r="K9" s="106">
        <f>ROUNDUP((H9/50)*2,0)</f>
        <v>1</v>
      </c>
      <c r="L9" s="106">
        <f>J9+K9</f>
        <v>25</v>
      </c>
    </row>
    <row r="10" spans="1:12" s="106" customFormat="1" ht="28.5" customHeight="1">
      <c r="A10" s="106" t="s">
        <v>94</v>
      </c>
      <c r="B10" s="106" t="s">
        <v>92</v>
      </c>
      <c r="C10" s="107" t="s">
        <v>87</v>
      </c>
      <c r="D10" s="107" t="s">
        <v>88</v>
      </c>
      <c r="E10" s="108" t="s">
        <v>80</v>
      </c>
      <c r="F10" s="107" t="s">
        <v>67</v>
      </c>
      <c r="G10" s="107" t="s">
        <v>52</v>
      </c>
      <c r="H10" s="106">
        <v>34</v>
      </c>
      <c r="I10" s="106">
        <f>ROUNDUP(H10*30%,0)</f>
        <v>11</v>
      </c>
      <c r="J10" s="106">
        <f>SUM(H10:I10)*2</f>
        <v>90</v>
      </c>
      <c r="K10" s="106">
        <f>ROUNDUP((H10/50)*2,0)</f>
        <v>2</v>
      </c>
      <c r="L10" s="106">
        <f>J10+K10+1</f>
        <v>93</v>
      </c>
    </row>
    <row r="11" spans="1:12" s="106" customFormat="1" ht="28.5" customHeight="1">
      <c r="A11" s="106" t="s">
        <v>94</v>
      </c>
      <c r="B11" s="106" t="s">
        <v>92</v>
      </c>
      <c r="C11" s="107" t="s">
        <v>83</v>
      </c>
      <c r="D11" s="107" t="s">
        <v>84</v>
      </c>
      <c r="E11" s="108" t="s">
        <v>80</v>
      </c>
      <c r="F11" s="107" t="s">
        <v>67</v>
      </c>
      <c r="G11" s="107" t="s">
        <v>50</v>
      </c>
      <c r="H11" s="106">
        <v>59</v>
      </c>
      <c r="I11" s="106">
        <f>ROUNDUP(H11*30%,0)</f>
        <v>18</v>
      </c>
      <c r="J11" s="106">
        <f>SUM(H11:I11)*2</f>
        <v>154</v>
      </c>
      <c r="K11" s="106">
        <f>ROUNDUP((H11/50)*2,0)</f>
        <v>3</v>
      </c>
      <c r="L11" s="106">
        <f>J11+K11</f>
        <v>157</v>
      </c>
    </row>
    <row r="12" spans="1:12" s="106" customFormat="1" ht="28.5" customHeight="1">
      <c r="A12" s="106" t="s">
        <v>94</v>
      </c>
      <c r="B12" s="106" t="s">
        <v>92</v>
      </c>
      <c r="C12" s="107" t="s">
        <v>81</v>
      </c>
      <c r="D12" s="107" t="s">
        <v>82</v>
      </c>
      <c r="E12" s="108" t="s">
        <v>80</v>
      </c>
      <c r="F12" s="107" t="s">
        <v>67</v>
      </c>
      <c r="G12" s="107" t="s">
        <v>49</v>
      </c>
      <c r="H12" s="106">
        <v>45</v>
      </c>
      <c r="I12" s="106">
        <f>ROUNDUP(H12*30%,0)</f>
        <v>14</v>
      </c>
      <c r="J12" s="106">
        <f>SUM(H12:I12)*2</f>
        <v>118</v>
      </c>
      <c r="K12" s="106">
        <f>ROUNDUP((H12/50)*2,0)</f>
        <v>2</v>
      </c>
      <c r="L12" s="106">
        <f>J12+K12</f>
        <v>120</v>
      </c>
    </row>
    <row r="13" spans="1:12" s="106" customFormat="1" ht="28.5" customHeight="1">
      <c r="A13" s="106" t="s">
        <v>94</v>
      </c>
      <c r="B13" s="106" t="s">
        <v>92</v>
      </c>
      <c r="C13" s="107" t="s">
        <v>78</v>
      </c>
      <c r="D13" s="107" t="s">
        <v>79</v>
      </c>
      <c r="E13" s="108" t="s">
        <v>80</v>
      </c>
      <c r="F13" s="107" t="s">
        <v>67</v>
      </c>
      <c r="G13" s="107" t="s">
        <v>48</v>
      </c>
      <c r="H13" s="106">
        <v>20</v>
      </c>
      <c r="I13" s="106">
        <f t="shared" si="0"/>
        <v>6</v>
      </c>
      <c r="J13" s="106">
        <f t="shared" ref="J13:J14" si="4">SUM(H13:I13)*2</f>
        <v>52</v>
      </c>
      <c r="K13" s="106">
        <f>ROUNDUP((H13/50)*2,0)</f>
        <v>1</v>
      </c>
      <c r="L13" s="106">
        <f>J13+K13+1</f>
        <v>54</v>
      </c>
    </row>
    <row r="14" spans="1:12" s="106" customFormat="1" ht="28.5" customHeight="1">
      <c r="A14" s="106" t="s">
        <v>94</v>
      </c>
      <c r="B14" s="106" t="s">
        <v>92</v>
      </c>
      <c r="C14" s="107" t="s">
        <v>85</v>
      </c>
      <c r="D14" s="107" t="s">
        <v>86</v>
      </c>
      <c r="E14" s="108" t="s">
        <v>80</v>
      </c>
      <c r="F14" s="107" t="s">
        <v>67</v>
      </c>
      <c r="G14" s="107" t="s">
        <v>51</v>
      </c>
      <c r="H14" s="106">
        <v>8</v>
      </c>
      <c r="I14" s="106">
        <f t="shared" si="0"/>
        <v>3</v>
      </c>
      <c r="J14" s="106">
        <f t="shared" si="4"/>
        <v>22</v>
      </c>
      <c r="K14" s="106">
        <f>ROUNDUP((H14/50)*2,0)</f>
        <v>1</v>
      </c>
      <c r="L14" s="106">
        <f>J14+K14</f>
        <v>23</v>
      </c>
    </row>
    <row r="15" spans="1:12" s="104" customFormat="1">
      <c r="E15" s="101"/>
    </row>
  </sheetData>
  <autoFilter ref="A2:P14" xr:uid="{845806A2-5B37-4728-9476-8761A9203495}"/>
  <phoneticPr fontId="5" type="noConversion"/>
  <pageMargins left="0.7" right="0.7" top="0.75" bottom="0.75" header="0.3" footer="0.3"/>
  <pageSetup paperSize="9" scale="67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2025-03-11T09:14:05Z</cp:lastPrinted>
  <dcterms:created xsi:type="dcterms:W3CDTF">2020-11-11T02:21:38Z</dcterms:created>
  <dcterms:modified xsi:type="dcterms:W3CDTF">2025-05-08T04:40:21Z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