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6-AW26/2-PRODUCTION/1-CUSTOMER-ORDER/"/>
    </mc:Choice>
  </mc:AlternateContent>
  <xr:revisionPtr revIDLastSave="0" documentId="8_{15299EFE-698C-4509-9CF0-5D24B0FDF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Sheet1!$B$3:$U$50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eTGwTS99EKlrVbk1DvWnc+DUOOKnsus5jWY9UXJ0Lo="/>
    </ext>
  </extLst>
</workbook>
</file>

<file path=xl/calcChain.xml><?xml version="1.0" encoding="utf-8"?>
<calcChain xmlns="http://schemas.openxmlformats.org/spreadsheetml/2006/main">
  <c r="S55" i="1" l="1"/>
  <c r="S54" i="1"/>
  <c r="Q55" i="1"/>
  <c r="Q54" i="1"/>
  <c r="U24" i="1"/>
  <c r="U28" i="1"/>
  <c r="U32" i="1"/>
  <c r="U36" i="1"/>
  <c r="U40" i="1"/>
  <c r="U44" i="1"/>
  <c r="U48" i="1"/>
  <c r="Q8" i="1"/>
  <c r="Q12" i="1"/>
  <c r="Q16" i="1"/>
  <c r="Q20" i="1"/>
  <c r="Q24" i="1"/>
  <c r="Q28" i="1"/>
  <c r="Q32" i="1"/>
  <c r="Q36" i="1"/>
  <c r="Q40" i="1"/>
  <c r="Q44" i="1"/>
  <c r="Q48" i="1"/>
  <c r="O5" i="1"/>
  <c r="Q5" i="1" s="1"/>
  <c r="O6" i="1"/>
  <c r="Q6" i="1" s="1"/>
  <c r="O7" i="1"/>
  <c r="S7" i="1" s="1"/>
  <c r="O8" i="1"/>
  <c r="S8" i="1" s="1"/>
  <c r="O9" i="1"/>
  <c r="Q9" i="1" s="1"/>
  <c r="O10" i="1"/>
  <c r="S10" i="1" s="1"/>
  <c r="O11" i="1"/>
  <c r="Q11" i="1" s="1"/>
  <c r="O12" i="1"/>
  <c r="S12" i="1" s="1"/>
  <c r="O13" i="1"/>
  <c r="Q13" i="1" s="1"/>
  <c r="O14" i="1"/>
  <c r="Q14" i="1" s="1"/>
  <c r="O15" i="1"/>
  <c r="S15" i="1" s="1"/>
  <c r="O16" i="1"/>
  <c r="S16" i="1" s="1"/>
  <c r="O17" i="1"/>
  <c r="Q17" i="1" s="1"/>
  <c r="O18" i="1"/>
  <c r="S18" i="1" s="1"/>
  <c r="O19" i="1"/>
  <c r="Q19" i="1" s="1"/>
  <c r="O20" i="1"/>
  <c r="U20" i="1" s="1"/>
  <c r="O21" i="1"/>
  <c r="U21" i="1" s="1"/>
  <c r="O22" i="1"/>
  <c r="U22" i="1" s="1"/>
  <c r="O23" i="1"/>
  <c r="S23" i="1" s="1"/>
  <c r="O24" i="1"/>
  <c r="S24" i="1" s="1"/>
  <c r="O25" i="1"/>
  <c r="Q25" i="1" s="1"/>
  <c r="O26" i="1"/>
  <c r="S26" i="1" s="1"/>
  <c r="O27" i="1"/>
  <c r="Q27" i="1" s="1"/>
  <c r="O28" i="1"/>
  <c r="S28" i="1" s="1"/>
  <c r="O29" i="1"/>
  <c r="U29" i="1" s="1"/>
  <c r="O30" i="1"/>
  <c r="U30" i="1" s="1"/>
  <c r="O31" i="1"/>
  <c r="S31" i="1" s="1"/>
  <c r="O32" i="1"/>
  <c r="S32" i="1" s="1"/>
  <c r="O33" i="1"/>
  <c r="Q33" i="1" s="1"/>
  <c r="O34" i="1"/>
  <c r="Q34" i="1" s="1"/>
  <c r="O35" i="1"/>
  <c r="Q35" i="1" s="1"/>
  <c r="O36" i="1"/>
  <c r="S36" i="1" s="1"/>
  <c r="O37" i="1"/>
  <c r="U37" i="1" s="1"/>
  <c r="O38" i="1"/>
  <c r="U38" i="1" s="1"/>
  <c r="O39" i="1"/>
  <c r="S39" i="1" s="1"/>
  <c r="O40" i="1"/>
  <c r="S40" i="1" s="1"/>
  <c r="O41" i="1"/>
  <c r="Q41" i="1" s="1"/>
  <c r="O42" i="1"/>
  <c r="Q42" i="1" s="1"/>
  <c r="O43" i="1"/>
  <c r="Q43" i="1" s="1"/>
  <c r="O44" i="1"/>
  <c r="S44" i="1" s="1"/>
  <c r="O45" i="1"/>
  <c r="U45" i="1" s="1"/>
  <c r="O46" i="1"/>
  <c r="U46" i="1" s="1"/>
  <c r="O47" i="1"/>
  <c r="S47" i="1" s="1"/>
  <c r="O48" i="1"/>
  <c r="S48" i="1" s="1"/>
  <c r="O49" i="1"/>
  <c r="Q49" i="1" s="1"/>
  <c r="O4" i="1"/>
  <c r="S4" i="1" s="1"/>
  <c r="J49" i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J38" i="1"/>
  <c r="J37" i="1"/>
  <c r="K37" i="1" s="1"/>
  <c r="J36" i="1"/>
  <c r="K36" i="1" s="1"/>
  <c r="J35" i="1"/>
  <c r="J34" i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J26" i="1"/>
  <c r="J25" i="1"/>
  <c r="K25" i="1" s="1"/>
  <c r="J24" i="1"/>
  <c r="K24" i="1" s="1"/>
  <c r="J23" i="1"/>
  <c r="J22" i="1"/>
  <c r="J21" i="1"/>
  <c r="K21" i="1" s="1"/>
  <c r="J20" i="1"/>
  <c r="K20" i="1" s="1"/>
  <c r="J19" i="1"/>
  <c r="J18" i="1"/>
  <c r="K18" i="1" s="1"/>
  <c r="J17" i="1"/>
  <c r="K17" i="1" s="1"/>
  <c r="J16" i="1"/>
  <c r="K16" i="1" s="1"/>
  <c r="J15" i="1"/>
  <c r="J14" i="1"/>
  <c r="J13" i="1"/>
  <c r="J12" i="1"/>
  <c r="K12" i="1" s="1"/>
  <c r="J11" i="1"/>
  <c r="K11" i="1" s="1"/>
  <c r="J10" i="1"/>
  <c r="K10" i="1" s="1"/>
  <c r="J9" i="1"/>
  <c r="J8" i="1"/>
  <c r="J7" i="1"/>
  <c r="K7" i="1" s="1"/>
  <c r="J6" i="1"/>
  <c r="K6" i="1" s="1"/>
  <c r="J5" i="1"/>
  <c r="K5" i="1" s="1"/>
  <c r="J4" i="1"/>
  <c r="K4" i="1" s="1"/>
  <c r="S46" i="1" l="1"/>
  <c r="S30" i="1"/>
  <c r="S6" i="1"/>
  <c r="Q47" i="1"/>
  <c r="Q39" i="1"/>
  <c r="Q31" i="1"/>
  <c r="Q23" i="1"/>
  <c r="Q15" i="1"/>
  <c r="Q7" i="1"/>
  <c r="S45" i="1"/>
  <c r="S37" i="1"/>
  <c r="S29" i="1"/>
  <c r="S21" i="1"/>
  <c r="S13" i="1"/>
  <c r="S5" i="1"/>
  <c r="U43" i="1"/>
  <c r="U35" i="1"/>
  <c r="U27" i="1"/>
  <c r="S38" i="1"/>
  <c r="S22" i="1"/>
  <c r="S14" i="1"/>
  <c r="Q46" i="1"/>
  <c r="Q38" i="1"/>
  <c r="Q30" i="1"/>
  <c r="Q22" i="1"/>
  <c r="S20" i="1"/>
  <c r="U42" i="1"/>
  <c r="U34" i="1"/>
  <c r="U26" i="1"/>
  <c r="Q45" i="1"/>
  <c r="Q37" i="1"/>
  <c r="Q29" i="1"/>
  <c r="Q21" i="1"/>
  <c r="S43" i="1"/>
  <c r="S35" i="1"/>
  <c r="S27" i="1"/>
  <c r="S19" i="1"/>
  <c r="S11" i="1"/>
  <c r="U49" i="1"/>
  <c r="U41" i="1"/>
  <c r="U33" i="1"/>
  <c r="U25" i="1"/>
  <c r="S42" i="1"/>
  <c r="S49" i="1"/>
  <c r="S41" i="1"/>
  <c r="S33" i="1"/>
  <c r="S25" i="1"/>
  <c r="S17" i="1"/>
  <c r="S9" i="1"/>
  <c r="U47" i="1"/>
  <c r="U39" i="1"/>
  <c r="U31" i="1"/>
  <c r="U23" i="1"/>
  <c r="S34" i="1"/>
  <c r="Q4" i="1"/>
  <c r="Q26" i="1"/>
  <c r="Q18" i="1"/>
  <c r="Q10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<sst xmlns="http://schemas.openxmlformats.org/spreadsheetml/2006/main" count="227" uniqueCount="44">
  <si>
    <t>AW26 COTTONS</t>
  </si>
  <si>
    <t xml:space="preserve">Product </t>
  </si>
  <si>
    <t>Colour Options</t>
  </si>
  <si>
    <t>Category</t>
  </si>
  <si>
    <t>Season</t>
  </si>
  <si>
    <t>Buy U</t>
  </si>
  <si>
    <t>Men's Cotton T-Shirt - Large Logo</t>
  </si>
  <si>
    <t>Dark Navy / High-Vis Pink</t>
  </si>
  <si>
    <t>T-Shirts</t>
  </si>
  <si>
    <t>AW26</t>
  </si>
  <si>
    <t>White / High-Vis Pink</t>
  </si>
  <si>
    <t>Black / White</t>
  </si>
  <si>
    <t>Grey/White</t>
  </si>
  <si>
    <t>tbc</t>
  </si>
  <si>
    <t>Men's Cotton T-Shirt (Regular Fit)</t>
  </si>
  <si>
    <t>Dark Navy / White</t>
  </si>
  <si>
    <t>White/Black</t>
  </si>
  <si>
    <t>Men's Cotton T-Shirt (Relaxed Fit)</t>
  </si>
  <si>
    <t>Men's Heavyweight Cotton Hoodie</t>
  </si>
  <si>
    <t>Tops</t>
  </si>
  <si>
    <t>Men's Heavyweight Cotton Hoodie - Large Logo</t>
  </si>
  <si>
    <t>Men's Heavyweight Cotton Sweatpant</t>
  </si>
  <si>
    <t>Pants</t>
  </si>
  <si>
    <t>Men's Heavyweight Cotton Sweatshirt</t>
  </si>
  <si>
    <t>Men's Heavyweight Cotton Sweatshirt - Large Logo</t>
  </si>
  <si>
    <t>Men's Heavyweight Cotton Sweatshort</t>
  </si>
  <si>
    <t>Shorts</t>
  </si>
  <si>
    <t>Men's Heavyweight Cotton Zip Hoodie</t>
  </si>
  <si>
    <t>Men's Long Sleeve Cotton T-Shirt</t>
  </si>
  <si>
    <t>PO DATE</t>
  </si>
  <si>
    <t>TREAMENT</t>
  </si>
  <si>
    <t>PRNT AT FRONT</t>
  </si>
  <si>
    <t>MATERIAL</t>
  </si>
  <si>
    <t>DOCKET</t>
  </si>
  <si>
    <t>EMB AT FRONT</t>
  </si>
  <si>
    <t>SKETCH</t>
  </si>
  <si>
    <t>EMB AT BACK POCKET</t>
  </si>
  <si>
    <t>PRINT AT FRONT</t>
  </si>
  <si>
    <t xml:space="preserve">REMARK </t>
  </si>
  <si>
    <t>PPS</t>
  </si>
  <si>
    <t>EXF REQUEST</t>
  </si>
  <si>
    <t>EXF CFIM</t>
  </si>
  <si>
    <t>vải 240gsm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</si>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</sst>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Muli"/>
    </font>
    <font>
      <b/>
      <sz val="10"/>
      <color theme="1"/>
      <name val="Muli"/>
    </font>
    <font>
      <sz val="10"/>
      <color rgb="FF0070C0"/>
      <name val="Muli"/>
    </font>
    <font>
      <sz val="10"/>
      <color rgb="FFFF0000"/>
      <name val="Muli"/>
    </font>
    <font>
      <sz val="10"/>
      <color theme="9" tint="-0.249977111117893"/>
      <name val="Muli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0" fontId="5" fillId="0" borderId="6" xfId="0" applyFont="1" applyBorder="1"/>
    <xf numFmtId="0" fontId="5" fillId="0" borderId="0" xfId="0" applyFont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3" fontId="5" fillId="3" borderId="10" xfId="0" applyNumberFormat="1" applyFont="1" applyFill="1" applyBorder="1" applyAlignment="1">
      <alignment horizontal="center"/>
    </xf>
    <xf numFmtId="0" fontId="3" fillId="0" borderId="8" xfId="0" applyFont="1" applyBorder="1"/>
    <xf numFmtId="3" fontId="3" fillId="3" borderId="10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/>
    <xf numFmtId="164" fontId="3" fillId="0" borderId="11" xfId="0" applyNumberFormat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V1000"/>
  <sheetViews>
    <sheetView tabSelected="1" zoomScale="85" zoomScaleNormal="85" workbookViewId="0">
      <selection activeCell="U25" sqref="U25:U44"/>
    </sheetView>
  </sheetViews>
  <sheetFormatPr defaultColWidth="14.42578125" defaultRowHeight="15" customHeight="1"/>
  <cols>
    <col min="1" max="1" width="8.7109375" style="1" customWidth="1"/>
    <col min="2" max="2" width="48" style="1" customWidth="1"/>
    <col min="3" max="3" width="24.140625" style="1" customWidth="1"/>
    <col min="4" max="6" width="8.7109375" style="1" customWidth="1"/>
    <col min="7" max="7" width="15.7109375" style="26" customWidth="1"/>
    <col min="8" max="8" width="15.7109375" style="28" customWidth="1"/>
    <col min="9" max="13" width="15.7109375" style="27" customWidth="1"/>
    <col min="14" max="16384" width="14.42578125" style="1"/>
  </cols>
  <sheetData>
    <row r="1" spans="2:22" ht="14.25" customHeight="1"/>
    <row r="2" spans="2:22" ht="14.25" customHeight="1">
      <c r="B2" s="2" t="s">
        <v>0</v>
      </c>
      <c r="C2" s="36"/>
      <c r="D2" s="36"/>
      <c r="E2" s="36"/>
      <c r="F2" s="36"/>
    </row>
    <row r="3" spans="2:22" ht="13.5" customHeight="1"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29" t="s">
        <v>35</v>
      </c>
      <c r="H3" s="29" t="s">
        <v>30</v>
      </c>
      <c r="I3" s="30" t="s">
        <v>29</v>
      </c>
      <c r="J3" s="30" t="s">
        <v>32</v>
      </c>
      <c r="K3" s="30" t="s">
        <v>33</v>
      </c>
      <c r="L3" s="30" t="s">
        <v>40</v>
      </c>
      <c r="M3" s="30" t="s">
        <v>38</v>
      </c>
      <c r="N3" s="31" t="s">
        <v>41</v>
      </c>
    </row>
    <row r="4" spans="2:22" ht="14.25" hidden="1" customHeight="1">
      <c r="B4" s="6" t="s">
        <v>6</v>
      </c>
      <c r="C4" s="39" t="s">
        <v>7</v>
      </c>
      <c r="D4" s="7" t="s">
        <v>8</v>
      </c>
      <c r="E4" s="7" t="s">
        <v>9</v>
      </c>
      <c r="F4" s="8">
        <v>663.5</v>
      </c>
      <c r="G4" s="37" t="e" vm="1">
        <v>#VALUE!</v>
      </c>
      <c r="H4" s="38" t="s">
        <v>31</v>
      </c>
      <c r="I4" s="32">
        <v>45985</v>
      </c>
      <c r="J4" s="32">
        <f>I4+7+60</f>
        <v>46052</v>
      </c>
      <c r="K4" s="32">
        <f>J4+3</f>
        <v>46055</v>
      </c>
      <c r="L4" s="32">
        <v>46116</v>
      </c>
      <c r="M4" s="33"/>
      <c r="N4" s="31"/>
      <c r="O4" s="1">
        <f>ROUNDUP(F4*1.05,0)</f>
        <v>697</v>
      </c>
      <c r="P4" s="1">
        <v>0.82</v>
      </c>
      <c r="Q4" s="1">
        <f>ROUNDUP(P4*O4,0)</f>
        <v>572</v>
      </c>
      <c r="R4" s="1">
        <v>2.5000000000000001E-2</v>
      </c>
      <c r="S4" s="1">
        <f>ROUNDUP(R4*O4,0)</f>
        <v>18</v>
      </c>
    </row>
    <row r="5" spans="2:22" ht="14.25" hidden="1" customHeight="1">
      <c r="B5" s="9" t="s">
        <v>6</v>
      </c>
      <c r="C5" s="10" t="s">
        <v>10</v>
      </c>
      <c r="D5" s="10" t="s">
        <v>8</v>
      </c>
      <c r="E5" s="10" t="s">
        <v>9</v>
      </c>
      <c r="F5" s="11">
        <v>1046.5</v>
      </c>
      <c r="G5" s="37"/>
      <c r="H5" s="38"/>
      <c r="I5" s="32">
        <v>45985</v>
      </c>
      <c r="J5" s="32">
        <f t="shared" ref="J5:J49" si="0">I5+7+60</f>
        <v>46052</v>
      </c>
      <c r="K5" s="32">
        <f t="shared" ref="K5:K48" si="1">J5+3</f>
        <v>46055</v>
      </c>
      <c r="L5" s="32">
        <v>46116</v>
      </c>
      <c r="M5" s="32"/>
      <c r="N5" s="31"/>
      <c r="O5" s="1">
        <f t="shared" ref="O5:O49" si="2">ROUNDUP(F5*1.05,0)</f>
        <v>1099</v>
      </c>
      <c r="P5" s="1">
        <v>0.82</v>
      </c>
      <c r="Q5" s="1">
        <f t="shared" ref="Q5:Q49" si="3">ROUNDUP(P5*O5,0)</f>
        <v>902</v>
      </c>
      <c r="R5" s="1">
        <v>2.5000000000000001E-2</v>
      </c>
      <c r="S5" s="1">
        <f t="shared" ref="S5:S49" si="4">ROUNDUP(R5*O5,0)</f>
        <v>28</v>
      </c>
    </row>
    <row r="6" spans="2:22" ht="14.25" hidden="1" customHeight="1">
      <c r="B6" s="9" t="s">
        <v>6</v>
      </c>
      <c r="C6" s="41" t="s">
        <v>11</v>
      </c>
      <c r="D6" s="41" t="s">
        <v>8</v>
      </c>
      <c r="E6" s="41" t="s">
        <v>9</v>
      </c>
      <c r="F6" s="11">
        <v>668.23529411764707</v>
      </c>
      <c r="G6" s="42"/>
      <c r="H6" s="43"/>
      <c r="I6" s="32">
        <v>45985</v>
      </c>
      <c r="J6" s="32">
        <f t="shared" si="0"/>
        <v>46052</v>
      </c>
      <c r="K6" s="32">
        <f t="shared" si="1"/>
        <v>46055</v>
      </c>
      <c r="L6" s="32">
        <v>46116</v>
      </c>
      <c r="M6" s="32"/>
      <c r="N6" s="31"/>
      <c r="O6" s="1">
        <f t="shared" si="2"/>
        <v>702</v>
      </c>
      <c r="P6" s="1">
        <v>0.82</v>
      </c>
      <c r="Q6" s="1">
        <f t="shared" si="3"/>
        <v>576</v>
      </c>
      <c r="R6" s="1">
        <v>2.5000000000000001E-2</v>
      </c>
      <c r="S6" s="1">
        <f t="shared" si="4"/>
        <v>18</v>
      </c>
    </row>
    <row r="7" spans="2:22" ht="14.25" customHeight="1">
      <c r="B7" s="31" t="s">
        <v>6</v>
      </c>
      <c r="C7" s="54" t="s">
        <v>12</v>
      </c>
      <c r="D7" s="55" t="s">
        <v>8</v>
      </c>
      <c r="E7" s="55" t="s">
        <v>9</v>
      </c>
      <c r="F7" s="56">
        <v>284.08021390374336</v>
      </c>
      <c r="G7" s="37"/>
      <c r="H7" s="38"/>
      <c r="I7" s="32">
        <v>45985</v>
      </c>
      <c r="J7" s="32">
        <f t="shared" si="0"/>
        <v>46052</v>
      </c>
      <c r="K7" s="32">
        <f t="shared" si="1"/>
        <v>46055</v>
      </c>
      <c r="L7" s="32">
        <v>46116</v>
      </c>
      <c r="M7" s="32"/>
      <c r="N7" s="31"/>
      <c r="O7" s="1">
        <f t="shared" si="2"/>
        <v>299</v>
      </c>
      <c r="P7" s="1">
        <v>0.82</v>
      </c>
      <c r="Q7" s="1">
        <f t="shared" si="3"/>
        <v>246</v>
      </c>
      <c r="R7" s="1">
        <v>2.5000000000000001E-2</v>
      </c>
      <c r="S7" s="1">
        <f t="shared" si="4"/>
        <v>8</v>
      </c>
      <c r="V7" s="1" t="s">
        <v>43</v>
      </c>
    </row>
    <row r="8" spans="2:22" ht="14.25" hidden="1" customHeight="1">
      <c r="B8" s="12" t="s">
        <v>6</v>
      </c>
      <c r="C8" s="47" t="s">
        <v>13</v>
      </c>
      <c r="D8" s="47" t="s">
        <v>8</v>
      </c>
      <c r="E8" s="47" t="s">
        <v>9</v>
      </c>
      <c r="F8" s="14">
        <v>300</v>
      </c>
      <c r="G8" s="48"/>
      <c r="H8" s="49"/>
      <c r="I8" s="32">
        <v>45985</v>
      </c>
      <c r="J8" s="32">
        <f t="shared" si="0"/>
        <v>46052</v>
      </c>
      <c r="K8" s="32">
        <v>46083</v>
      </c>
      <c r="L8" s="32">
        <v>46116</v>
      </c>
      <c r="M8" s="32" t="s">
        <v>39</v>
      </c>
      <c r="N8" s="31"/>
      <c r="O8" s="1">
        <f t="shared" si="2"/>
        <v>315</v>
      </c>
      <c r="P8" s="1">
        <v>0.82</v>
      </c>
      <c r="Q8" s="1">
        <f t="shared" si="3"/>
        <v>259</v>
      </c>
      <c r="R8" s="1">
        <v>2.5000000000000001E-2</v>
      </c>
      <c r="S8" s="1">
        <f t="shared" si="4"/>
        <v>8</v>
      </c>
    </row>
    <row r="9" spans="2:22" ht="14.25" hidden="1" customHeight="1">
      <c r="B9" s="15" t="s">
        <v>6</v>
      </c>
      <c r="C9" s="16" t="s">
        <v>13</v>
      </c>
      <c r="D9" s="16" t="s">
        <v>8</v>
      </c>
      <c r="E9" s="16" t="s">
        <v>9</v>
      </c>
      <c r="F9" s="17">
        <v>300</v>
      </c>
      <c r="G9" s="37"/>
      <c r="H9" s="38"/>
      <c r="I9" s="32">
        <v>45985</v>
      </c>
      <c r="J9" s="32">
        <f t="shared" si="0"/>
        <v>46052</v>
      </c>
      <c r="K9" s="32">
        <v>46083</v>
      </c>
      <c r="L9" s="32">
        <v>46116</v>
      </c>
      <c r="M9" s="32" t="s">
        <v>39</v>
      </c>
      <c r="N9" s="31"/>
      <c r="O9" s="1">
        <f t="shared" si="2"/>
        <v>315</v>
      </c>
      <c r="P9" s="1">
        <v>0.82</v>
      </c>
      <c r="Q9" s="1">
        <f t="shared" si="3"/>
        <v>259</v>
      </c>
      <c r="R9" s="1">
        <v>2.5000000000000001E-2</v>
      </c>
      <c r="S9" s="1">
        <f t="shared" si="4"/>
        <v>8</v>
      </c>
    </row>
    <row r="10" spans="2:22" ht="14.25" hidden="1" customHeight="1">
      <c r="B10" s="9" t="s">
        <v>14</v>
      </c>
      <c r="C10" s="40" t="s">
        <v>15</v>
      </c>
      <c r="D10" s="10" t="s">
        <v>8</v>
      </c>
      <c r="E10" s="10" t="s">
        <v>9</v>
      </c>
      <c r="F10" s="11">
        <v>1042.375</v>
      </c>
      <c r="G10" s="34" t="e" vm="2">
        <v>#VALUE!</v>
      </c>
      <c r="H10" s="35" t="s">
        <v>34</v>
      </c>
      <c r="I10" s="32">
        <v>45985</v>
      </c>
      <c r="J10" s="32">
        <f t="shared" si="0"/>
        <v>46052</v>
      </c>
      <c r="K10" s="32">
        <f t="shared" si="1"/>
        <v>46055</v>
      </c>
      <c r="L10" s="32">
        <v>46116</v>
      </c>
      <c r="M10" s="32"/>
      <c r="N10" s="31"/>
      <c r="O10" s="1">
        <f t="shared" si="2"/>
        <v>1095</v>
      </c>
      <c r="P10" s="1">
        <v>0.85</v>
      </c>
      <c r="Q10" s="1">
        <f t="shared" si="3"/>
        <v>931</v>
      </c>
      <c r="R10" s="1">
        <v>0.02</v>
      </c>
      <c r="S10" s="1">
        <f t="shared" si="4"/>
        <v>22</v>
      </c>
    </row>
    <row r="11" spans="2:22" ht="14.25" hidden="1" customHeight="1">
      <c r="B11" s="9" t="s">
        <v>14</v>
      </c>
      <c r="C11" s="10" t="s">
        <v>16</v>
      </c>
      <c r="D11" s="10" t="s">
        <v>8</v>
      </c>
      <c r="E11" s="10" t="s">
        <v>9</v>
      </c>
      <c r="F11" s="11">
        <v>888.5</v>
      </c>
      <c r="G11" s="34"/>
      <c r="H11" s="35"/>
      <c r="I11" s="32">
        <v>45985</v>
      </c>
      <c r="J11" s="32">
        <f t="shared" si="0"/>
        <v>46052</v>
      </c>
      <c r="K11" s="32">
        <f t="shared" si="1"/>
        <v>46055</v>
      </c>
      <c r="L11" s="32">
        <v>46116</v>
      </c>
      <c r="M11" s="32"/>
      <c r="N11" s="31"/>
      <c r="O11" s="1">
        <f t="shared" si="2"/>
        <v>933</v>
      </c>
      <c r="P11" s="1">
        <v>0.85</v>
      </c>
      <c r="Q11" s="1">
        <f t="shared" si="3"/>
        <v>794</v>
      </c>
      <c r="R11" s="1">
        <v>0.02</v>
      </c>
      <c r="S11" s="1">
        <f t="shared" si="4"/>
        <v>19</v>
      </c>
    </row>
    <row r="12" spans="2:22" ht="14.25" hidden="1" customHeight="1">
      <c r="B12" s="9" t="s">
        <v>14</v>
      </c>
      <c r="C12" s="10" t="s">
        <v>11</v>
      </c>
      <c r="D12" s="10" t="s">
        <v>8</v>
      </c>
      <c r="E12" s="10" t="s">
        <v>9</v>
      </c>
      <c r="F12" s="11">
        <v>450</v>
      </c>
      <c r="G12" s="34"/>
      <c r="H12" s="35"/>
      <c r="I12" s="32">
        <v>45985</v>
      </c>
      <c r="J12" s="32">
        <f t="shared" si="0"/>
        <v>46052</v>
      </c>
      <c r="K12" s="32">
        <f t="shared" si="1"/>
        <v>46055</v>
      </c>
      <c r="L12" s="32">
        <v>46116</v>
      </c>
      <c r="M12" s="32"/>
      <c r="N12" s="31"/>
      <c r="O12" s="1">
        <f t="shared" si="2"/>
        <v>473</v>
      </c>
      <c r="P12" s="1">
        <v>0.85</v>
      </c>
      <c r="Q12" s="1">
        <f t="shared" si="3"/>
        <v>403</v>
      </c>
      <c r="R12" s="1">
        <v>0.02</v>
      </c>
      <c r="S12" s="1">
        <f t="shared" si="4"/>
        <v>10</v>
      </c>
    </row>
    <row r="13" spans="2:22" ht="14.25" hidden="1" customHeight="1">
      <c r="B13" s="12" t="s">
        <v>14</v>
      </c>
      <c r="C13" s="13" t="s">
        <v>13</v>
      </c>
      <c r="D13" s="13" t="s">
        <v>8</v>
      </c>
      <c r="E13" s="13" t="s">
        <v>9</v>
      </c>
      <c r="F13" s="14">
        <v>300</v>
      </c>
      <c r="G13" s="34"/>
      <c r="H13" s="35"/>
      <c r="I13" s="32">
        <v>45985</v>
      </c>
      <c r="J13" s="32">
        <f t="shared" si="0"/>
        <v>46052</v>
      </c>
      <c r="K13" s="32">
        <v>46083</v>
      </c>
      <c r="L13" s="32">
        <v>46116</v>
      </c>
      <c r="M13" s="32" t="s">
        <v>39</v>
      </c>
      <c r="N13" s="31"/>
      <c r="O13" s="1">
        <f t="shared" si="2"/>
        <v>315</v>
      </c>
      <c r="P13" s="1">
        <v>0.85</v>
      </c>
      <c r="Q13" s="1">
        <f t="shared" si="3"/>
        <v>268</v>
      </c>
      <c r="R13" s="1">
        <v>0.02</v>
      </c>
      <c r="S13" s="1">
        <f t="shared" si="4"/>
        <v>7</v>
      </c>
    </row>
    <row r="14" spans="2:22" ht="14.25" hidden="1" customHeight="1">
      <c r="B14" s="12" t="s">
        <v>14</v>
      </c>
      <c r="C14" s="13" t="s">
        <v>13</v>
      </c>
      <c r="D14" s="13" t="s">
        <v>8</v>
      </c>
      <c r="E14" s="13" t="s">
        <v>9</v>
      </c>
      <c r="F14" s="14">
        <v>300</v>
      </c>
      <c r="G14" s="34"/>
      <c r="H14" s="35"/>
      <c r="I14" s="32">
        <v>45985</v>
      </c>
      <c r="J14" s="32">
        <f t="shared" si="0"/>
        <v>46052</v>
      </c>
      <c r="K14" s="32">
        <v>46083</v>
      </c>
      <c r="L14" s="32">
        <v>46116</v>
      </c>
      <c r="M14" s="32" t="s">
        <v>39</v>
      </c>
      <c r="N14" s="31"/>
      <c r="O14" s="1">
        <f t="shared" si="2"/>
        <v>315</v>
      </c>
      <c r="P14" s="1">
        <v>0.85</v>
      </c>
      <c r="Q14" s="1">
        <f t="shared" si="3"/>
        <v>268</v>
      </c>
      <c r="R14" s="1">
        <v>0.02</v>
      </c>
      <c r="S14" s="1">
        <f t="shared" si="4"/>
        <v>7</v>
      </c>
    </row>
    <row r="15" spans="2:22" ht="14.25" hidden="1" customHeight="1">
      <c r="B15" s="15" t="s">
        <v>14</v>
      </c>
      <c r="C15" s="16" t="s">
        <v>13</v>
      </c>
      <c r="D15" s="16" t="s">
        <v>8</v>
      </c>
      <c r="E15" s="16" t="s">
        <v>9</v>
      </c>
      <c r="F15" s="17">
        <v>300</v>
      </c>
      <c r="G15" s="34"/>
      <c r="H15" s="35"/>
      <c r="I15" s="32">
        <v>45985</v>
      </c>
      <c r="J15" s="32">
        <f t="shared" si="0"/>
        <v>46052</v>
      </c>
      <c r="K15" s="32">
        <v>46083</v>
      </c>
      <c r="L15" s="32">
        <v>46116</v>
      </c>
      <c r="M15" s="32" t="s">
        <v>39</v>
      </c>
      <c r="N15" s="31"/>
      <c r="O15" s="1">
        <f t="shared" si="2"/>
        <v>315</v>
      </c>
      <c r="P15" s="1">
        <v>0.85</v>
      </c>
      <c r="Q15" s="1">
        <f t="shared" si="3"/>
        <v>268</v>
      </c>
      <c r="R15" s="1">
        <v>0.02</v>
      </c>
      <c r="S15" s="1">
        <f t="shared" si="4"/>
        <v>7</v>
      </c>
    </row>
    <row r="16" spans="2:22" ht="14.25" hidden="1" customHeight="1">
      <c r="B16" s="9" t="s">
        <v>17</v>
      </c>
      <c r="C16" s="41" t="s">
        <v>11</v>
      </c>
      <c r="D16" s="41" t="s">
        <v>8</v>
      </c>
      <c r="E16" s="41" t="s">
        <v>9</v>
      </c>
      <c r="F16" s="11">
        <v>376.29870129870136</v>
      </c>
      <c r="G16" s="42" t="e" vm="3">
        <v>#VALUE!</v>
      </c>
      <c r="H16" s="43" t="s">
        <v>34</v>
      </c>
      <c r="I16" s="32">
        <v>45985</v>
      </c>
      <c r="J16" s="32">
        <f t="shared" si="0"/>
        <v>46052</v>
      </c>
      <c r="K16" s="32">
        <f t="shared" si="1"/>
        <v>46055</v>
      </c>
      <c r="L16" s="32">
        <v>46116</v>
      </c>
      <c r="M16" s="32"/>
      <c r="N16" s="31"/>
      <c r="O16" s="1">
        <f t="shared" si="2"/>
        <v>396</v>
      </c>
      <c r="P16" s="1">
        <v>0.82</v>
      </c>
      <c r="Q16" s="1">
        <f t="shared" si="3"/>
        <v>325</v>
      </c>
      <c r="R16" s="1">
        <v>2.5000000000000001E-2</v>
      </c>
      <c r="S16" s="1">
        <f t="shared" si="4"/>
        <v>10</v>
      </c>
      <c r="T16" s="1" t="s">
        <v>42</v>
      </c>
    </row>
    <row r="17" spans="2:22" ht="14.25" customHeight="1">
      <c r="B17" s="31" t="s">
        <v>17</v>
      </c>
      <c r="C17" s="54" t="s">
        <v>12</v>
      </c>
      <c r="D17" s="55" t="s">
        <v>8</v>
      </c>
      <c r="E17" s="55" t="s">
        <v>9</v>
      </c>
      <c r="F17" s="56">
        <v>274</v>
      </c>
      <c r="G17" s="37"/>
      <c r="H17" s="38"/>
      <c r="I17" s="32">
        <v>45985</v>
      </c>
      <c r="J17" s="32">
        <f t="shared" si="0"/>
        <v>46052</v>
      </c>
      <c r="K17" s="32">
        <f t="shared" si="1"/>
        <v>46055</v>
      </c>
      <c r="L17" s="32">
        <v>46116</v>
      </c>
      <c r="M17" s="32"/>
      <c r="N17" s="31"/>
      <c r="O17" s="1">
        <f t="shared" si="2"/>
        <v>288</v>
      </c>
      <c r="P17" s="1">
        <v>0.82</v>
      </c>
      <c r="Q17" s="1">
        <f t="shared" si="3"/>
        <v>237</v>
      </c>
      <c r="R17" s="1">
        <v>2.5000000000000001E-2</v>
      </c>
      <c r="S17" s="1">
        <f t="shared" si="4"/>
        <v>8</v>
      </c>
      <c r="V17" s="1" t="s">
        <v>43</v>
      </c>
    </row>
    <row r="18" spans="2:22" ht="14.25" hidden="1" customHeight="1">
      <c r="B18" s="9" t="s">
        <v>17</v>
      </c>
      <c r="C18" s="41" t="s">
        <v>16</v>
      </c>
      <c r="D18" s="41" t="s">
        <v>8</v>
      </c>
      <c r="E18" s="41" t="s">
        <v>9</v>
      </c>
      <c r="F18" s="11">
        <v>374.38636363636368</v>
      </c>
      <c r="G18" s="48"/>
      <c r="H18" s="49"/>
      <c r="I18" s="32">
        <v>45985</v>
      </c>
      <c r="J18" s="32">
        <f t="shared" si="0"/>
        <v>46052</v>
      </c>
      <c r="K18" s="32">
        <f t="shared" si="1"/>
        <v>46055</v>
      </c>
      <c r="L18" s="32">
        <v>46116</v>
      </c>
      <c r="M18" s="32"/>
      <c r="N18" s="31"/>
      <c r="O18" s="1">
        <f t="shared" si="2"/>
        <v>394</v>
      </c>
      <c r="P18" s="1">
        <v>0.82</v>
      </c>
      <c r="Q18" s="1">
        <f t="shared" si="3"/>
        <v>324</v>
      </c>
      <c r="R18" s="1">
        <v>2.5000000000000001E-2</v>
      </c>
      <c r="S18" s="1">
        <f t="shared" si="4"/>
        <v>10</v>
      </c>
    </row>
    <row r="19" spans="2:22" ht="14.25" hidden="1" customHeight="1">
      <c r="B19" s="15" t="s">
        <v>17</v>
      </c>
      <c r="C19" s="16" t="s">
        <v>13</v>
      </c>
      <c r="D19" s="16" t="s">
        <v>8</v>
      </c>
      <c r="E19" s="16" t="s">
        <v>9</v>
      </c>
      <c r="F19" s="17">
        <v>200</v>
      </c>
      <c r="G19" s="37"/>
      <c r="H19" s="38"/>
      <c r="I19" s="32">
        <v>45985</v>
      </c>
      <c r="J19" s="32">
        <f t="shared" si="0"/>
        <v>46052</v>
      </c>
      <c r="K19" s="32">
        <v>46083</v>
      </c>
      <c r="L19" s="32">
        <v>46116</v>
      </c>
      <c r="M19" s="32" t="s">
        <v>39</v>
      </c>
      <c r="N19" s="31"/>
      <c r="O19" s="1">
        <f t="shared" si="2"/>
        <v>210</v>
      </c>
      <c r="P19" s="1">
        <v>0.82</v>
      </c>
      <c r="Q19" s="1">
        <f t="shared" si="3"/>
        <v>173</v>
      </c>
      <c r="R19" s="1">
        <v>2.5000000000000001E-2</v>
      </c>
      <c r="S19" s="1">
        <f t="shared" si="4"/>
        <v>6</v>
      </c>
    </row>
    <row r="20" spans="2:22" ht="14.25" hidden="1" customHeight="1">
      <c r="B20" s="9" t="s">
        <v>18</v>
      </c>
      <c r="C20" s="40" t="s">
        <v>15</v>
      </c>
      <c r="D20" s="10" t="s">
        <v>19</v>
      </c>
      <c r="E20" s="10" t="s">
        <v>9</v>
      </c>
      <c r="F20" s="11">
        <v>501.35714285714283</v>
      </c>
      <c r="G20" s="34" t="e" vm="4">
        <v>#VALUE!</v>
      </c>
      <c r="H20" s="35" t="s">
        <v>34</v>
      </c>
      <c r="I20" s="32">
        <v>45985</v>
      </c>
      <c r="J20" s="32">
        <f t="shared" si="0"/>
        <v>46052</v>
      </c>
      <c r="K20" s="32">
        <f t="shared" si="1"/>
        <v>46055</v>
      </c>
      <c r="L20" s="32">
        <v>46116</v>
      </c>
      <c r="M20" s="32"/>
      <c r="N20" s="31"/>
      <c r="O20" s="1">
        <f t="shared" si="2"/>
        <v>527</v>
      </c>
      <c r="P20" s="1">
        <v>1.5</v>
      </c>
      <c r="Q20" s="1">
        <f t="shared" si="3"/>
        <v>791</v>
      </c>
      <c r="R20" s="1">
        <v>0.23</v>
      </c>
      <c r="S20" s="1">
        <f t="shared" si="4"/>
        <v>122</v>
      </c>
      <c r="T20" s="1">
        <v>0.02</v>
      </c>
      <c r="U20" s="1">
        <f>ROUNDUP(T20*O20,0)</f>
        <v>11</v>
      </c>
    </row>
    <row r="21" spans="2:22" ht="14.25" hidden="1" customHeight="1">
      <c r="B21" s="9" t="s">
        <v>18</v>
      </c>
      <c r="C21" s="10" t="s">
        <v>11</v>
      </c>
      <c r="D21" s="10" t="s">
        <v>19</v>
      </c>
      <c r="E21" s="10" t="s">
        <v>9</v>
      </c>
      <c r="F21" s="11">
        <v>481.38461538461536</v>
      </c>
      <c r="G21" s="34"/>
      <c r="H21" s="35"/>
      <c r="I21" s="32">
        <v>45985</v>
      </c>
      <c r="J21" s="32">
        <f t="shared" si="0"/>
        <v>46052</v>
      </c>
      <c r="K21" s="32">
        <f t="shared" si="1"/>
        <v>46055</v>
      </c>
      <c r="L21" s="32">
        <v>46116</v>
      </c>
      <c r="M21" s="32"/>
      <c r="N21" s="31"/>
      <c r="O21" s="1">
        <f t="shared" si="2"/>
        <v>506</v>
      </c>
      <c r="P21" s="1">
        <v>1.5</v>
      </c>
      <c r="Q21" s="1">
        <f t="shared" si="3"/>
        <v>759</v>
      </c>
      <c r="R21" s="1">
        <v>0.23</v>
      </c>
      <c r="S21" s="1">
        <f t="shared" si="4"/>
        <v>117</v>
      </c>
      <c r="T21" s="1">
        <v>0.02</v>
      </c>
      <c r="U21" s="1">
        <f t="shared" ref="U21:U49" si="5">ROUNDUP(T21*O21,0)</f>
        <v>11</v>
      </c>
    </row>
    <row r="22" spans="2:22" ht="14.25" hidden="1" customHeight="1">
      <c r="B22" s="12" t="s">
        <v>18</v>
      </c>
      <c r="C22" s="13" t="s">
        <v>13</v>
      </c>
      <c r="D22" s="13" t="s">
        <v>19</v>
      </c>
      <c r="E22" s="13" t="s">
        <v>9</v>
      </c>
      <c r="F22" s="14">
        <v>160</v>
      </c>
      <c r="G22" s="34"/>
      <c r="H22" s="35"/>
      <c r="I22" s="32">
        <v>45985</v>
      </c>
      <c r="J22" s="32">
        <f t="shared" si="0"/>
        <v>46052</v>
      </c>
      <c r="K22" s="32">
        <v>46083</v>
      </c>
      <c r="L22" s="32">
        <v>46116</v>
      </c>
      <c r="M22" s="32" t="s">
        <v>39</v>
      </c>
      <c r="N22" s="31"/>
      <c r="O22" s="1">
        <f t="shared" si="2"/>
        <v>168</v>
      </c>
      <c r="P22" s="1">
        <v>1.5</v>
      </c>
      <c r="Q22" s="1">
        <f t="shared" si="3"/>
        <v>252</v>
      </c>
      <c r="R22" s="1">
        <v>0.23</v>
      </c>
      <c r="S22" s="1">
        <f t="shared" si="4"/>
        <v>39</v>
      </c>
      <c r="T22" s="1">
        <v>0.02</v>
      </c>
      <c r="U22" s="1">
        <f t="shared" si="5"/>
        <v>4</v>
      </c>
    </row>
    <row r="23" spans="2:22" ht="14.25" hidden="1" customHeight="1">
      <c r="B23" s="15" t="s">
        <v>18</v>
      </c>
      <c r="C23" s="16" t="s">
        <v>13</v>
      </c>
      <c r="D23" s="16" t="s">
        <v>19</v>
      </c>
      <c r="E23" s="16" t="s">
        <v>9</v>
      </c>
      <c r="F23" s="17">
        <v>160</v>
      </c>
      <c r="G23" s="34"/>
      <c r="H23" s="35"/>
      <c r="I23" s="32">
        <v>45985</v>
      </c>
      <c r="J23" s="32">
        <f t="shared" si="0"/>
        <v>46052</v>
      </c>
      <c r="K23" s="32">
        <v>46083</v>
      </c>
      <c r="L23" s="32">
        <v>46116</v>
      </c>
      <c r="M23" s="32" t="s">
        <v>39</v>
      </c>
      <c r="N23" s="31"/>
      <c r="O23" s="1">
        <f t="shared" si="2"/>
        <v>168</v>
      </c>
      <c r="P23" s="1">
        <v>1.5</v>
      </c>
      <c r="Q23" s="1">
        <f t="shared" si="3"/>
        <v>252</v>
      </c>
      <c r="R23" s="1">
        <v>0.23</v>
      </c>
      <c r="S23" s="1">
        <f t="shared" si="4"/>
        <v>39</v>
      </c>
      <c r="T23" s="1">
        <v>0.02</v>
      </c>
      <c r="U23" s="1">
        <f t="shared" si="5"/>
        <v>4</v>
      </c>
    </row>
    <row r="24" spans="2:22" ht="14.25" hidden="1" customHeight="1">
      <c r="B24" s="9" t="s">
        <v>20</v>
      </c>
      <c r="C24" s="44" t="s">
        <v>7</v>
      </c>
      <c r="D24" s="41" t="s">
        <v>19</v>
      </c>
      <c r="E24" s="41" t="s">
        <v>9</v>
      </c>
      <c r="F24" s="11">
        <v>538.21428571428567</v>
      </c>
      <c r="G24" s="45" t="e" vm="5">
        <v>#VALUE!</v>
      </c>
      <c r="H24" s="46" t="s">
        <v>37</v>
      </c>
      <c r="I24" s="32">
        <v>45985</v>
      </c>
      <c r="J24" s="32">
        <f t="shared" si="0"/>
        <v>46052</v>
      </c>
      <c r="K24" s="32">
        <f t="shared" si="1"/>
        <v>46055</v>
      </c>
      <c r="L24" s="32">
        <v>46116</v>
      </c>
      <c r="M24" s="32"/>
      <c r="N24" s="31"/>
      <c r="O24" s="1">
        <f t="shared" si="2"/>
        <v>566</v>
      </c>
      <c r="P24" s="1">
        <v>1.5</v>
      </c>
      <c r="Q24" s="1">
        <f t="shared" si="3"/>
        <v>849</v>
      </c>
      <c r="R24" s="1">
        <v>0.22500000000000001</v>
      </c>
      <c r="S24" s="1">
        <f t="shared" si="4"/>
        <v>128</v>
      </c>
      <c r="T24" s="1">
        <v>0.02</v>
      </c>
      <c r="U24" s="1">
        <f t="shared" si="5"/>
        <v>12</v>
      </c>
    </row>
    <row r="25" spans="2:22" ht="14.25" customHeight="1">
      <c r="B25" s="31" t="s">
        <v>20</v>
      </c>
      <c r="C25" s="54" t="s">
        <v>12</v>
      </c>
      <c r="D25" s="55" t="s">
        <v>19</v>
      </c>
      <c r="E25" s="55" t="s">
        <v>9</v>
      </c>
      <c r="F25" s="56">
        <v>305.67857142857139</v>
      </c>
      <c r="G25" s="34"/>
      <c r="H25" s="35"/>
      <c r="I25" s="32">
        <v>45985</v>
      </c>
      <c r="J25" s="32">
        <f t="shared" si="0"/>
        <v>46052</v>
      </c>
      <c r="K25" s="32">
        <f t="shared" si="1"/>
        <v>46055</v>
      </c>
      <c r="L25" s="32">
        <v>46116</v>
      </c>
      <c r="M25" s="32"/>
      <c r="N25" s="31"/>
      <c r="O25" s="1">
        <f t="shared" si="2"/>
        <v>321</v>
      </c>
      <c r="P25" s="1">
        <v>1.5</v>
      </c>
      <c r="Q25" s="1">
        <f t="shared" si="3"/>
        <v>482</v>
      </c>
      <c r="R25" s="1">
        <v>0.22500000000000001</v>
      </c>
      <c r="S25" s="1">
        <f t="shared" si="4"/>
        <v>73</v>
      </c>
      <c r="T25" s="1">
        <v>0.02</v>
      </c>
      <c r="U25" s="1">
        <f t="shared" si="5"/>
        <v>7</v>
      </c>
    </row>
    <row r="26" spans="2:22" ht="14.25" hidden="1" customHeight="1">
      <c r="B26" s="12" t="s">
        <v>20</v>
      </c>
      <c r="C26" s="47" t="s">
        <v>13</v>
      </c>
      <c r="D26" s="47" t="s">
        <v>19</v>
      </c>
      <c r="E26" s="47" t="s">
        <v>9</v>
      </c>
      <c r="F26" s="14">
        <v>100</v>
      </c>
      <c r="G26" s="50"/>
      <c r="H26" s="51"/>
      <c r="I26" s="32">
        <v>45985</v>
      </c>
      <c r="J26" s="32">
        <f t="shared" si="0"/>
        <v>46052</v>
      </c>
      <c r="K26" s="32">
        <v>46083</v>
      </c>
      <c r="L26" s="32">
        <v>46116</v>
      </c>
      <c r="M26" s="32" t="s">
        <v>39</v>
      </c>
      <c r="N26" s="31"/>
      <c r="O26" s="1">
        <f t="shared" si="2"/>
        <v>105</v>
      </c>
      <c r="P26" s="1">
        <v>1.5</v>
      </c>
      <c r="Q26" s="1">
        <f t="shared" si="3"/>
        <v>158</v>
      </c>
      <c r="R26" s="1">
        <v>0.22500000000000001</v>
      </c>
      <c r="S26" s="1">
        <f t="shared" si="4"/>
        <v>24</v>
      </c>
      <c r="T26" s="1">
        <v>0.02</v>
      </c>
      <c r="U26" s="1">
        <f t="shared" si="5"/>
        <v>3</v>
      </c>
    </row>
    <row r="27" spans="2:22" ht="14.25" hidden="1" customHeight="1">
      <c r="B27" s="15" t="s">
        <v>20</v>
      </c>
      <c r="C27" s="16" t="s">
        <v>13</v>
      </c>
      <c r="D27" s="16" t="s">
        <v>19</v>
      </c>
      <c r="E27" s="16" t="s">
        <v>9</v>
      </c>
      <c r="F27" s="17">
        <v>100</v>
      </c>
      <c r="G27" s="34"/>
      <c r="H27" s="35"/>
      <c r="I27" s="32">
        <v>45985</v>
      </c>
      <c r="J27" s="32">
        <f t="shared" si="0"/>
        <v>46052</v>
      </c>
      <c r="K27" s="32">
        <v>46083</v>
      </c>
      <c r="L27" s="32">
        <v>46116</v>
      </c>
      <c r="M27" s="32" t="s">
        <v>39</v>
      </c>
      <c r="N27" s="31"/>
      <c r="O27" s="1">
        <f t="shared" si="2"/>
        <v>105</v>
      </c>
      <c r="P27" s="1">
        <v>1.5</v>
      </c>
      <c r="Q27" s="1">
        <f t="shared" si="3"/>
        <v>158</v>
      </c>
      <c r="R27" s="1">
        <v>0.22500000000000001</v>
      </c>
      <c r="S27" s="1">
        <f t="shared" si="4"/>
        <v>24</v>
      </c>
      <c r="T27" s="1">
        <v>0.02</v>
      </c>
      <c r="U27" s="1">
        <f t="shared" si="5"/>
        <v>3</v>
      </c>
    </row>
    <row r="28" spans="2:22" ht="14.25" hidden="1" customHeight="1">
      <c r="B28" s="9" t="s">
        <v>21</v>
      </c>
      <c r="C28" s="10" t="s">
        <v>11</v>
      </c>
      <c r="D28" s="10" t="s">
        <v>22</v>
      </c>
      <c r="E28" s="10" t="s">
        <v>9</v>
      </c>
      <c r="F28" s="11">
        <v>229.40000000000003</v>
      </c>
      <c r="G28" s="34" t="e" vm="6">
        <v>#VALUE!</v>
      </c>
      <c r="H28" s="35" t="s">
        <v>36</v>
      </c>
      <c r="I28" s="32">
        <v>45985</v>
      </c>
      <c r="J28" s="32">
        <f t="shared" si="0"/>
        <v>46052</v>
      </c>
      <c r="K28" s="32">
        <f t="shared" si="1"/>
        <v>46055</v>
      </c>
      <c r="L28" s="32">
        <v>46116</v>
      </c>
      <c r="M28" s="32"/>
      <c r="N28" s="31"/>
      <c r="O28" s="1">
        <f t="shared" si="2"/>
        <v>241</v>
      </c>
      <c r="P28" s="1">
        <v>1.25</v>
      </c>
      <c r="Q28" s="1">
        <f t="shared" si="3"/>
        <v>302</v>
      </c>
      <c r="S28" s="1">
        <f t="shared" si="4"/>
        <v>0</v>
      </c>
      <c r="U28" s="1">
        <f t="shared" si="5"/>
        <v>0</v>
      </c>
    </row>
    <row r="29" spans="2:22" ht="14.25" hidden="1" customHeight="1">
      <c r="B29" s="9" t="s">
        <v>21</v>
      </c>
      <c r="C29" s="44" t="s">
        <v>15</v>
      </c>
      <c r="D29" s="41" t="s">
        <v>22</v>
      </c>
      <c r="E29" s="41" t="s">
        <v>9</v>
      </c>
      <c r="F29" s="11">
        <v>203.4</v>
      </c>
      <c r="G29" s="45"/>
      <c r="H29" s="46"/>
      <c r="I29" s="32">
        <v>45985</v>
      </c>
      <c r="J29" s="32">
        <f t="shared" si="0"/>
        <v>46052</v>
      </c>
      <c r="K29" s="32">
        <f t="shared" si="1"/>
        <v>46055</v>
      </c>
      <c r="L29" s="32">
        <v>46116</v>
      </c>
      <c r="M29" s="32"/>
      <c r="N29" s="31"/>
      <c r="O29" s="1">
        <f t="shared" si="2"/>
        <v>214</v>
      </c>
      <c r="P29" s="1">
        <v>1.25</v>
      </c>
      <c r="Q29" s="1">
        <f t="shared" si="3"/>
        <v>268</v>
      </c>
      <c r="S29" s="1">
        <f t="shared" si="4"/>
        <v>0</v>
      </c>
      <c r="U29" s="1">
        <f t="shared" si="5"/>
        <v>0</v>
      </c>
    </row>
    <row r="30" spans="2:22" ht="14.25" customHeight="1">
      <c r="B30" s="31" t="s">
        <v>21</v>
      </c>
      <c r="C30" s="54" t="s">
        <v>12</v>
      </c>
      <c r="D30" s="55" t="s">
        <v>22</v>
      </c>
      <c r="E30" s="55" t="s">
        <v>9</v>
      </c>
      <c r="F30" s="56">
        <v>205.60000000000005</v>
      </c>
      <c r="G30" s="34"/>
      <c r="H30" s="35"/>
      <c r="I30" s="32">
        <v>45985</v>
      </c>
      <c r="J30" s="32">
        <f t="shared" si="0"/>
        <v>46052</v>
      </c>
      <c r="K30" s="32">
        <f t="shared" si="1"/>
        <v>46055</v>
      </c>
      <c r="L30" s="32">
        <v>46116</v>
      </c>
      <c r="M30" s="32"/>
      <c r="N30" s="31"/>
      <c r="O30" s="1">
        <f t="shared" si="2"/>
        <v>216</v>
      </c>
      <c r="P30" s="1">
        <v>1.25</v>
      </c>
      <c r="Q30" s="1">
        <f t="shared" si="3"/>
        <v>270</v>
      </c>
      <c r="S30" s="1">
        <f t="shared" si="4"/>
        <v>0</v>
      </c>
      <c r="U30" s="1">
        <f t="shared" si="5"/>
        <v>0</v>
      </c>
    </row>
    <row r="31" spans="2:22" ht="14.25" hidden="1" customHeight="1">
      <c r="B31" s="9" t="s">
        <v>23</v>
      </c>
      <c r="C31" s="44" t="s">
        <v>15</v>
      </c>
      <c r="D31" s="41" t="s">
        <v>19</v>
      </c>
      <c r="E31" s="41" t="s">
        <v>9</v>
      </c>
      <c r="F31" s="11">
        <v>471.6</v>
      </c>
      <c r="G31" s="50" t="e" vm="7">
        <v>#VALUE!</v>
      </c>
      <c r="H31" s="51" t="s">
        <v>34</v>
      </c>
      <c r="I31" s="32">
        <v>45985</v>
      </c>
      <c r="J31" s="32">
        <f t="shared" si="0"/>
        <v>46052</v>
      </c>
      <c r="K31" s="32">
        <f t="shared" si="1"/>
        <v>46055</v>
      </c>
      <c r="L31" s="32">
        <v>46116</v>
      </c>
      <c r="M31" s="32"/>
      <c r="N31" s="31"/>
      <c r="O31" s="1">
        <f t="shared" si="2"/>
        <v>496</v>
      </c>
      <c r="P31" s="1">
        <v>1.1100000000000001</v>
      </c>
      <c r="Q31" s="1">
        <f t="shared" si="3"/>
        <v>551</v>
      </c>
      <c r="R31" s="1">
        <v>0.27</v>
      </c>
      <c r="S31" s="1">
        <f t="shared" si="4"/>
        <v>134</v>
      </c>
      <c r="T31" s="1">
        <v>0.02</v>
      </c>
      <c r="U31" s="1">
        <f t="shared" si="5"/>
        <v>10</v>
      </c>
    </row>
    <row r="32" spans="2:22" ht="14.25" hidden="1" customHeight="1">
      <c r="B32" s="9" t="s">
        <v>23</v>
      </c>
      <c r="C32" s="41" t="s">
        <v>11</v>
      </c>
      <c r="D32" s="41" t="s">
        <v>19</v>
      </c>
      <c r="E32" s="41" t="s">
        <v>9</v>
      </c>
      <c r="F32" s="11">
        <v>556.19999999999993</v>
      </c>
      <c r="G32" s="45"/>
      <c r="H32" s="46"/>
      <c r="I32" s="32">
        <v>45985</v>
      </c>
      <c r="J32" s="32">
        <f t="shared" si="0"/>
        <v>46052</v>
      </c>
      <c r="K32" s="32">
        <f t="shared" si="1"/>
        <v>46055</v>
      </c>
      <c r="L32" s="32">
        <v>46116</v>
      </c>
      <c r="M32" s="32"/>
      <c r="N32" s="31"/>
      <c r="O32" s="1">
        <f t="shared" si="2"/>
        <v>585</v>
      </c>
      <c r="P32" s="1">
        <v>1.1100000000000001</v>
      </c>
      <c r="Q32" s="1">
        <f t="shared" si="3"/>
        <v>650</v>
      </c>
      <c r="R32" s="1">
        <v>0.27</v>
      </c>
      <c r="S32" s="1">
        <f t="shared" si="4"/>
        <v>158</v>
      </c>
      <c r="T32" s="1">
        <v>0.02</v>
      </c>
      <c r="U32" s="1">
        <f t="shared" si="5"/>
        <v>12</v>
      </c>
    </row>
    <row r="33" spans="2:21" ht="14.25" customHeight="1">
      <c r="B33" s="31" t="s">
        <v>23</v>
      </c>
      <c r="C33" s="54" t="s">
        <v>12</v>
      </c>
      <c r="D33" s="55" t="s">
        <v>19</v>
      </c>
      <c r="E33" s="55" t="s">
        <v>9</v>
      </c>
      <c r="F33" s="56">
        <v>509.49090909090921</v>
      </c>
      <c r="G33" s="34"/>
      <c r="H33" s="35"/>
      <c r="I33" s="32">
        <v>45985</v>
      </c>
      <c r="J33" s="32">
        <f t="shared" si="0"/>
        <v>46052</v>
      </c>
      <c r="K33" s="32">
        <f t="shared" si="1"/>
        <v>46055</v>
      </c>
      <c r="L33" s="32">
        <v>46116</v>
      </c>
      <c r="M33" s="32"/>
      <c r="N33" s="31"/>
      <c r="O33" s="1">
        <f t="shared" si="2"/>
        <v>535</v>
      </c>
      <c r="P33" s="1">
        <v>1.1100000000000001</v>
      </c>
      <c r="Q33" s="1">
        <f t="shared" si="3"/>
        <v>594</v>
      </c>
      <c r="R33" s="1">
        <v>0.27</v>
      </c>
      <c r="S33" s="1">
        <f t="shared" si="4"/>
        <v>145</v>
      </c>
      <c r="T33" s="1">
        <v>0.02</v>
      </c>
      <c r="U33" s="1">
        <f t="shared" si="5"/>
        <v>11</v>
      </c>
    </row>
    <row r="34" spans="2:21" ht="14.25" hidden="1" customHeight="1">
      <c r="B34" s="12" t="s">
        <v>23</v>
      </c>
      <c r="C34" s="47" t="s">
        <v>13</v>
      </c>
      <c r="D34" s="47" t="s">
        <v>19</v>
      </c>
      <c r="E34" s="47" t="s">
        <v>9</v>
      </c>
      <c r="F34" s="14">
        <v>200</v>
      </c>
      <c r="G34" s="50"/>
      <c r="H34" s="51"/>
      <c r="I34" s="32">
        <v>45985</v>
      </c>
      <c r="J34" s="32">
        <f t="shared" si="0"/>
        <v>46052</v>
      </c>
      <c r="K34" s="32">
        <v>46083</v>
      </c>
      <c r="L34" s="32">
        <v>46116</v>
      </c>
      <c r="M34" s="32" t="s">
        <v>39</v>
      </c>
      <c r="N34" s="31"/>
      <c r="O34" s="1">
        <f t="shared" si="2"/>
        <v>210</v>
      </c>
      <c r="P34" s="1">
        <v>1.1100000000000001</v>
      </c>
      <c r="Q34" s="1">
        <f t="shared" si="3"/>
        <v>234</v>
      </c>
      <c r="R34" s="1">
        <v>0.27</v>
      </c>
      <c r="S34" s="1">
        <f t="shared" si="4"/>
        <v>57</v>
      </c>
      <c r="T34" s="1">
        <v>0.02</v>
      </c>
      <c r="U34" s="1">
        <f t="shared" si="5"/>
        <v>5</v>
      </c>
    </row>
    <row r="35" spans="2:21" ht="14.25" hidden="1" customHeight="1">
      <c r="B35" s="15" t="s">
        <v>23</v>
      </c>
      <c r="C35" s="16" t="s">
        <v>13</v>
      </c>
      <c r="D35" s="16" t="s">
        <v>19</v>
      </c>
      <c r="E35" s="16" t="s">
        <v>9</v>
      </c>
      <c r="F35" s="17">
        <v>200</v>
      </c>
      <c r="G35" s="34"/>
      <c r="H35" s="35"/>
      <c r="I35" s="32">
        <v>45985</v>
      </c>
      <c r="J35" s="32">
        <f t="shared" si="0"/>
        <v>46052</v>
      </c>
      <c r="K35" s="32">
        <v>46083</v>
      </c>
      <c r="L35" s="32">
        <v>46116</v>
      </c>
      <c r="M35" s="32" t="s">
        <v>39</v>
      </c>
      <c r="N35" s="31"/>
      <c r="O35" s="1">
        <f t="shared" si="2"/>
        <v>210</v>
      </c>
      <c r="P35" s="1">
        <v>1.1100000000000001</v>
      </c>
      <c r="Q35" s="1">
        <f t="shared" si="3"/>
        <v>234</v>
      </c>
      <c r="R35" s="1">
        <v>0.27</v>
      </c>
      <c r="S35" s="1">
        <f t="shared" si="4"/>
        <v>57</v>
      </c>
      <c r="T35" s="1">
        <v>0.02</v>
      </c>
      <c r="U35" s="1">
        <f t="shared" si="5"/>
        <v>5</v>
      </c>
    </row>
    <row r="36" spans="2:21" ht="14.25" hidden="1" customHeight="1">
      <c r="B36" s="9" t="s">
        <v>24</v>
      </c>
      <c r="C36" s="40" t="s">
        <v>7</v>
      </c>
      <c r="D36" s="10" t="s">
        <v>19</v>
      </c>
      <c r="E36" s="10" t="s">
        <v>9</v>
      </c>
      <c r="F36" s="11">
        <v>844.5</v>
      </c>
      <c r="G36" s="34" t="e" vm="8">
        <v>#VALUE!</v>
      </c>
      <c r="H36" s="35" t="s">
        <v>37</v>
      </c>
      <c r="I36" s="32">
        <v>45985</v>
      </c>
      <c r="J36" s="32">
        <f t="shared" si="0"/>
        <v>46052</v>
      </c>
      <c r="K36" s="32">
        <f t="shared" si="1"/>
        <v>46055</v>
      </c>
      <c r="L36" s="32">
        <v>46116</v>
      </c>
      <c r="M36" s="32"/>
      <c r="N36" s="31"/>
      <c r="O36" s="1">
        <f t="shared" si="2"/>
        <v>887</v>
      </c>
      <c r="P36" s="1">
        <v>1.1100000000000001</v>
      </c>
      <c r="Q36" s="1">
        <f t="shared" si="3"/>
        <v>985</v>
      </c>
      <c r="R36" s="1">
        <v>0.27</v>
      </c>
      <c r="S36" s="1">
        <f t="shared" si="4"/>
        <v>240</v>
      </c>
      <c r="T36" s="1">
        <v>0.02</v>
      </c>
      <c r="U36" s="1">
        <f t="shared" si="5"/>
        <v>18</v>
      </c>
    </row>
    <row r="37" spans="2:21" ht="14.25" hidden="1" customHeight="1">
      <c r="B37" s="9" t="s">
        <v>24</v>
      </c>
      <c r="C37" s="10" t="s">
        <v>11</v>
      </c>
      <c r="D37" s="10" t="s">
        <v>19</v>
      </c>
      <c r="E37" s="10" t="s">
        <v>9</v>
      </c>
      <c r="F37" s="11">
        <v>426.75</v>
      </c>
      <c r="G37" s="34"/>
      <c r="H37" s="35"/>
      <c r="I37" s="32">
        <v>45985</v>
      </c>
      <c r="J37" s="32">
        <f t="shared" si="0"/>
        <v>46052</v>
      </c>
      <c r="K37" s="32">
        <f t="shared" si="1"/>
        <v>46055</v>
      </c>
      <c r="L37" s="32">
        <v>46116</v>
      </c>
      <c r="M37" s="32"/>
      <c r="N37" s="31"/>
      <c r="O37" s="1">
        <f t="shared" si="2"/>
        <v>449</v>
      </c>
      <c r="P37" s="1">
        <v>1.1100000000000001</v>
      </c>
      <c r="Q37" s="1">
        <f t="shared" si="3"/>
        <v>499</v>
      </c>
      <c r="R37" s="1">
        <v>0.27</v>
      </c>
      <c r="S37" s="1">
        <f t="shared" si="4"/>
        <v>122</v>
      </c>
      <c r="T37" s="1">
        <v>0.02</v>
      </c>
      <c r="U37" s="1">
        <f t="shared" si="5"/>
        <v>9</v>
      </c>
    </row>
    <row r="38" spans="2:21" ht="14.25" hidden="1" customHeight="1">
      <c r="B38" s="12" t="s">
        <v>24</v>
      </c>
      <c r="C38" s="13" t="s">
        <v>13</v>
      </c>
      <c r="D38" s="13" t="s">
        <v>19</v>
      </c>
      <c r="E38" s="13" t="s">
        <v>9</v>
      </c>
      <c r="F38" s="14">
        <v>160</v>
      </c>
      <c r="G38" s="34"/>
      <c r="H38" s="35"/>
      <c r="I38" s="32">
        <v>45985</v>
      </c>
      <c r="J38" s="32">
        <f t="shared" si="0"/>
        <v>46052</v>
      </c>
      <c r="K38" s="32">
        <v>46083</v>
      </c>
      <c r="L38" s="32">
        <v>46116</v>
      </c>
      <c r="M38" s="32" t="s">
        <v>39</v>
      </c>
      <c r="N38" s="31"/>
      <c r="O38" s="1">
        <f t="shared" si="2"/>
        <v>168</v>
      </c>
      <c r="P38" s="1">
        <v>1.1100000000000001</v>
      </c>
      <c r="Q38" s="1">
        <f t="shared" si="3"/>
        <v>187</v>
      </c>
      <c r="R38" s="1">
        <v>0.27</v>
      </c>
      <c r="S38" s="1">
        <f t="shared" si="4"/>
        <v>46</v>
      </c>
      <c r="T38" s="1">
        <v>0.02</v>
      </c>
      <c r="U38" s="1">
        <f t="shared" si="5"/>
        <v>4</v>
      </c>
    </row>
    <row r="39" spans="2:21" ht="14.25" hidden="1" customHeight="1">
      <c r="B39" s="15" t="s">
        <v>24</v>
      </c>
      <c r="C39" s="16" t="s">
        <v>13</v>
      </c>
      <c r="D39" s="16" t="s">
        <v>19</v>
      </c>
      <c r="E39" s="16" t="s">
        <v>9</v>
      </c>
      <c r="F39" s="17">
        <v>160</v>
      </c>
      <c r="G39" s="34"/>
      <c r="H39" s="35"/>
      <c r="I39" s="32">
        <v>45985</v>
      </c>
      <c r="J39" s="32">
        <f t="shared" si="0"/>
        <v>46052</v>
      </c>
      <c r="K39" s="32">
        <v>46083</v>
      </c>
      <c r="L39" s="32">
        <v>46116</v>
      </c>
      <c r="M39" s="32" t="s">
        <v>39</v>
      </c>
      <c r="N39" s="31"/>
      <c r="O39" s="1">
        <f t="shared" si="2"/>
        <v>168</v>
      </c>
      <c r="P39" s="1">
        <v>1.1100000000000001</v>
      </c>
      <c r="Q39" s="1">
        <f t="shared" si="3"/>
        <v>187</v>
      </c>
      <c r="R39" s="1">
        <v>0.27</v>
      </c>
      <c r="S39" s="1">
        <f t="shared" si="4"/>
        <v>46</v>
      </c>
      <c r="T39" s="1">
        <v>0.02</v>
      </c>
      <c r="U39" s="1">
        <f t="shared" si="5"/>
        <v>4</v>
      </c>
    </row>
    <row r="40" spans="2:21" ht="14.25" hidden="1" customHeight="1">
      <c r="B40" s="9" t="s">
        <v>25</v>
      </c>
      <c r="C40" s="40" t="s">
        <v>15</v>
      </c>
      <c r="D40" s="10" t="s">
        <v>26</v>
      </c>
      <c r="E40" s="10" t="s">
        <v>9</v>
      </c>
      <c r="F40" s="11">
        <v>91</v>
      </c>
      <c r="G40" s="34" t="e" vm="9">
        <v>#VALUE!</v>
      </c>
      <c r="H40" s="35" t="s">
        <v>36</v>
      </c>
      <c r="I40" s="32">
        <v>45985</v>
      </c>
      <c r="J40" s="32">
        <f t="shared" si="0"/>
        <v>46052</v>
      </c>
      <c r="K40" s="32">
        <f t="shared" si="1"/>
        <v>46055</v>
      </c>
      <c r="L40" s="32">
        <v>46116</v>
      </c>
      <c r="M40" s="32"/>
      <c r="N40" s="31"/>
      <c r="O40" s="1">
        <f t="shared" si="2"/>
        <v>96</v>
      </c>
      <c r="P40" s="1">
        <v>0.8</v>
      </c>
      <c r="Q40" s="1">
        <f t="shared" si="3"/>
        <v>77</v>
      </c>
      <c r="S40" s="1">
        <f t="shared" si="4"/>
        <v>0</v>
      </c>
      <c r="U40" s="1">
        <f t="shared" si="5"/>
        <v>0</v>
      </c>
    </row>
    <row r="41" spans="2:21" ht="14.25" hidden="1" customHeight="1">
      <c r="B41" s="9" t="s">
        <v>25</v>
      </c>
      <c r="C41" s="41" t="s">
        <v>11</v>
      </c>
      <c r="D41" s="41" t="s">
        <v>26</v>
      </c>
      <c r="E41" s="41" t="s">
        <v>9</v>
      </c>
      <c r="F41" s="11">
        <v>183.5</v>
      </c>
      <c r="G41" s="45"/>
      <c r="H41" s="46"/>
      <c r="I41" s="32">
        <v>45985</v>
      </c>
      <c r="J41" s="32">
        <f t="shared" si="0"/>
        <v>46052</v>
      </c>
      <c r="K41" s="32">
        <f t="shared" si="1"/>
        <v>46055</v>
      </c>
      <c r="L41" s="32">
        <v>46116</v>
      </c>
      <c r="M41" s="32"/>
      <c r="N41" s="31"/>
      <c r="O41" s="1">
        <f t="shared" si="2"/>
        <v>193</v>
      </c>
      <c r="P41" s="1">
        <v>0.8</v>
      </c>
      <c r="Q41" s="1">
        <f t="shared" si="3"/>
        <v>155</v>
      </c>
      <c r="S41" s="1">
        <f t="shared" si="4"/>
        <v>0</v>
      </c>
      <c r="U41" s="1">
        <f t="shared" si="5"/>
        <v>0</v>
      </c>
    </row>
    <row r="42" spans="2:21" ht="14.25" customHeight="1">
      <c r="B42" s="31" t="s">
        <v>25</v>
      </c>
      <c r="C42" s="54" t="s">
        <v>12</v>
      </c>
      <c r="D42" s="55" t="s">
        <v>26</v>
      </c>
      <c r="E42" s="55" t="s">
        <v>9</v>
      </c>
      <c r="F42" s="56">
        <v>119.53333333333333</v>
      </c>
      <c r="G42" s="34"/>
      <c r="H42" s="35"/>
      <c r="I42" s="32">
        <v>45985</v>
      </c>
      <c r="J42" s="32">
        <f t="shared" si="0"/>
        <v>46052</v>
      </c>
      <c r="K42" s="32">
        <f t="shared" si="1"/>
        <v>46055</v>
      </c>
      <c r="L42" s="32">
        <v>46116</v>
      </c>
      <c r="M42" s="32"/>
      <c r="N42" s="31"/>
      <c r="O42" s="1">
        <f t="shared" si="2"/>
        <v>126</v>
      </c>
      <c r="P42" s="1">
        <v>0.8</v>
      </c>
      <c r="Q42" s="1">
        <f t="shared" si="3"/>
        <v>101</v>
      </c>
      <c r="S42" s="1">
        <f t="shared" si="4"/>
        <v>0</v>
      </c>
      <c r="U42" s="1">
        <f t="shared" si="5"/>
        <v>0</v>
      </c>
    </row>
    <row r="43" spans="2:21" ht="14.25" hidden="1" customHeight="1">
      <c r="B43" s="9" t="s">
        <v>27</v>
      </c>
      <c r="C43" s="41" t="s">
        <v>11</v>
      </c>
      <c r="D43" s="41" t="s">
        <v>19</v>
      </c>
      <c r="E43" s="41" t="s">
        <v>9</v>
      </c>
      <c r="F43" s="11">
        <v>233</v>
      </c>
      <c r="G43" s="52" t="e" vm="10">
        <v>#VALUE!</v>
      </c>
      <c r="H43" s="53" t="s">
        <v>34</v>
      </c>
      <c r="I43" s="32">
        <v>45985</v>
      </c>
      <c r="J43" s="32">
        <f t="shared" si="0"/>
        <v>46052</v>
      </c>
      <c r="K43" s="32">
        <f t="shared" si="1"/>
        <v>46055</v>
      </c>
      <c r="L43" s="32">
        <v>46116</v>
      </c>
      <c r="M43" s="32"/>
      <c r="N43" s="31"/>
      <c r="O43" s="1">
        <f t="shared" si="2"/>
        <v>245</v>
      </c>
      <c r="P43" s="1">
        <v>1.45</v>
      </c>
      <c r="Q43" s="1">
        <f t="shared" si="3"/>
        <v>356</v>
      </c>
      <c r="R43" s="1">
        <v>0.22</v>
      </c>
      <c r="S43" s="1">
        <f t="shared" si="4"/>
        <v>54</v>
      </c>
      <c r="T43" s="1">
        <v>0.02</v>
      </c>
      <c r="U43" s="1">
        <f t="shared" si="5"/>
        <v>5</v>
      </c>
    </row>
    <row r="44" spans="2:21" ht="14.25" customHeight="1">
      <c r="B44" s="31" t="s">
        <v>27</v>
      </c>
      <c r="C44" s="54" t="s">
        <v>12</v>
      </c>
      <c r="D44" s="55" t="s">
        <v>19</v>
      </c>
      <c r="E44" s="55" t="s">
        <v>9</v>
      </c>
      <c r="F44" s="56">
        <v>198.8</v>
      </c>
      <c r="G44" s="34"/>
      <c r="H44" s="35"/>
      <c r="I44" s="32">
        <v>45985</v>
      </c>
      <c r="J44" s="32">
        <f t="shared" si="0"/>
        <v>46052</v>
      </c>
      <c r="K44" s="32">
        <f t="shared" si="1"/>
        <v>46055</v>
      </c>
      <c r="L44" s="32">
        <v>46116</v>
      </c>
      <c r="M44" s="32"/>
      <c r="N44" s="31"/>
      <c r="O44" s="1">
        <f t="shared" si="2"/>
        <v>209</v>
      </c>
      <c r="P44" s="1">
        <v>1.45</v>
      </c>
      <c r="Q44" s="1">
        <f t="shared" si="3"/>
        <v>304</v>
      </c>
      <c r="R44" s="1">
        <v>0.22</v>
      </c>
      <c r="S44" s="1">
        <f t="shared" si="4"/>
        <v>46</v>
      </c>
      <c r="T44" s="1">
        <v>0.02</v>
      </c>
      <c r="U44" s="1">
        <f t="shared" si="5"/>
        <v>5</v>
      </c>
    </row>
    <row r="45" spans="2:21" ht="14.25" hidden="1" customHeight="1">
      <c r="B45" s="18" t="s">
        <v>27</v>
      </c>
      <c r="C45" s="25" t="s">
        <v>15</v>
      </c>
      <c r="D45" s="25" t="s">
        <v>19</v>
      </c>
      <c r="E45" s="25" t="s">
        <v>9</v>
      </c>
      <c r="F45" s="19">
        <v>263.20000000000005</v>
      </c>
      <c r="G45" s="50"/>
      <c r="H45" s="51"/>
      <c r="I45" s="32">
        <v>45985</v>
      </c>
      <c r="J45" s="32">
        <f t="shared" si="0"/>
        <v>46052</v>
      </c>
      <c r="K45" s="32">
        <f t="shared" si="1"/>
        <v>46055</v>
      </c>
      <c r="L45" s="32">
        <v>46116</v>
      </c>
      <c r="M45" s="32"/>
      <c r="N45" s="31"/>
      <c r="O45" s="1">
        <f t="shared" si="2"/>
        <v>277</v>
      </c>
      <c r="P45" s="1">
        <v>1.45</v>
      </c>
      <c r="Q45" s="1">
        <f t="shared" si="3"/>
        <v>402</v>
      </c>
      <c r="R45" s="1">
        <v>0.22</v>
      </c>
      <c r="S45" s="1">
        <f t="shared" si="4"/>
        <v>61</v>
      </c>
      <c r="T45" s="1">
        <v>0.02</v>
      </c>
      <c r="U45" s="1">
        <f t="shared" si="5"/>
        <v>6</v>
      </c>
    </row>
    <row r="46" spans="2:21" ht="14.25" hidden="1" customHeight="1">
      <c r="B46" s="9" t="s">
        <v>28</v>
      </c>
      <c r="C46" s="10" t="s">
        <v>11</v>
      </c>
      <c r="D46" s="10" t="s">
        <v>8</v>
      </c>
      <c r="E46" s="10" t="s">
        <v>9</v>
      </c>
      <c r="F46" s="11">
        <v>135</v>
      </c>
      <c r="G46" s="34" t="e" vm="11">
        <v>#VALUE!</v>
      </c>
      <c r="H46" s="35" t="s">
        <v>34</v>
      </c>
      <c r="I46" s="32">
        <v>45985</v>
      </c>
      <c r="J46" s="32">
        <f t="shared" si="0"/>
        <v>46052</v>
      </c>
      <c r="K46" s="32">
        <f t="shared" si="1"/>
        <v>46055</v>
      </c>
      <c r="L46" s="32">
        <v>46116</v>
      </c>
      <c r="M46" s="32"/>
      <c r="N46" s="31"/>
      <c r="O46" s="1">
        <f t="shared" si="2"/>
        <v>142</v>
      </c>
      <c r="P46" s="1">
        <v>0.99</v>
      </c>
      <c r="Q46" s="1">
        <f t="shared" si="3"/>
        <v>141</v>
      </c>
      <c r="R46" s="1">
        <v>0.06</v>
      </c>
      <c r="S46" s="1">
        <f t="shared" si="4"/>
        <v>9</v>
      </c>
      <c r="U46" s="1">
        <f t="shared" si="5"/>
        <v>0</v>
      </c>
    </row>
    <row r="47" spans="2:21" ht="14.25" hidden="1" customHeight="1">
      <c r="B47" s="9" t="s">
        <v>28</v>
      </c>
      <c r="C47" s="10" t="s">
        <v>15</v>
      </c>
      <c r="D47" s="10" t="s">
        <v>8</v>
      </c>
      <c r="E47" s="10" t="s">
        <v>9</v>
      </c>
      <c r="F47" s="11">
        <v>123.75</v>
      </c>
      <c r="G47" s="34"/>
      <c r="H47" s="35"/>
      <c r="I47" s="32">
        <v>45985</v>
      </c>
      <c r="J47" s="32">
        <f t="shared" si="0"/>
        <v>46052</v>
      </c>
      <c r="K47" s="32">
        <f t="shared" si="1"/>
        <v>46055</v>
      </c>
      <c r="L47" s="32">
        <v>46116</v>
      </c>
      <c r="M47" s="32"/>
      <c r="N47" s="31"/>
      <c r="O47" s="1">
        <f t="shared" si="2"/>
        <v>130</v>
      </c>
      <c r="P47" s="1">
        <v>0.99</v>
      </c>
      <c r="Q47" s="1">
        <f t="shared" si="3"/>
        <v>129</v>
      </c>
      <c r="R47" s="1">
        <v>0.06</v>
      </c>
      <c r="S47" s="1">
        <f t="shared" si="4"/>
        <v>8</v>
      </c>
      <c r="U47" s="1">
        <f t="shared" si="5"/>
        <v>0</v>
      </c>
    </row>
    <row r="48" spans="2:21" ht="14.25" hidden="1" customHeight="1">
      <c r="B48" s="9" t="s">
        <v>28</v>
      </c>
      <c r="C48" s="10" t="s">
        <v>16</v>
      </c>
      <c r="D48" s="10" t="s">
        <v>8</v>
      </c>
      <c r="E48" s="10" t="s">
        <v>9</v>
      </c>
      <c r="F48" s="11">
        <v>139.19999999999999</v>
      </c>
      <c r="G48" s="34"/>
      <c r="H48" s="35"/>
      <c r="I48" s="32">
        <v>45985</v>
      </c>
      <c r="J48" s="32">
        <f t="shared" si="0"/>
        <v>46052</v>
      </c>
      <c r="K48" s="32">
        <f t="shared" si="1"/>
        <v>46055</v>
      </c>
      <c r="L48" s="32">
        <v>46116</v>
      </c>
      <c r="M48" s="32"/>
      <c r="N48" s="31"/>
      <c r="O48" s="1">
        <f t="shared" si="2"/>
        <v>147</v>
      </c>
      <c r="P48" s="1">
        <v>0.99</v>
      </c>
      <c r="Q48" s="1">
        <f t="shared" si="3"/>
        <v>146</v>
      </c>
      <c r="R48" s="1">
        <v>0.06</v>
      </c>
      <c r="S48" s="1">
        <f t="shared" si="4"/>
        <v>9</v>
      </c>
      <c r="U48" s="1">
        <f t="shared" si="5"/>
        <v>0</v>
      </c>
    </row>
    <row r="49" spans="2:21" ht="14.25" hidden="1" customHeight="1">
      <c r="B49" s="15" t="s">
        <v>28</v>
      </c>
      <c r="C49" s="16" t="s">
        <v>13</v>
      </c>
      <c r="D49" s="16" t="s">
        <v>8</v>
      </c>
      <c r="E49" s="16" t="s">
        <v>9</v>
      </c>
      <c r="F49" s="17">
        <v>120</v>
      </c>
      <c r="G49" s="34"/>
      <c r="H49" s="35"/>
      <c r="I49" s="32">
        <v>45985</v>
      </c>
      <c r="J49" s="32">
        <f t="shared" si="0"/>
        <v>46052</v>
      </c>
      <c r="K49" s="32">
        <v>46083</v>
      </c>
      <c r="L49" s="32">
        <v>46116</v>
      </c>
      <c r="M49" s="32" t="s">
        <v>39</v>
      </c>
      <c r="N49" s="31"/>
      <c r="O49" s="1">
        <f t="shared" si="2"/>
        <v>126</v>
      </c>
      <c r="P49" s="1">
        <v>0.99</v>
      </c>
      <c r="Q49" s="1">
        <f t="shared" si="3"/>
        <v>125</v>
      </c>
      <c r="R49" s="1">
        <v>0.06</v>
      </c>
      <c r="S49" s="1">
        <f t="shared" si="4"/>
        <v>8</v>
      </c>
      <c r="U49" s="1">
        <f t="shared" si="5"/>
        <v>0</v>
      </c>
    </row>
    <row r="50" spans="2:21" ht="14.25" hidden="1" customHeight="1">
      <c r="B50" s="20"/>
      <c r="C50" s="21">
        <v>46</v>
      </c>
      <c r="D50" s="22"/>
      <c r="E50" s="22"/>
      <c r="F50" s="23">
        <v>15888.434430765314</v>
      </c>
    </row>
    <row r="51" spans="2:21" ht="14.25" customHeight="1">
      <c r="C51" s="10"/>
      <c r="D51" s="10"/>
      <c r="E51" s="10"/>
      <c r="F51" s="24"/>
    </row>
    <row r="52" spans="2:21" ht="14.25" customHeight="1"/>
    <row r="53" spans="2:21" ht="14.25" customHeight="1"/>
    <row r="54" spans="2:21" ht="14.25" customHeight="1">
      <c r="Q54" s="1">
        <f>1751/30</f>
        <v>58.366666666666667</v>
      </c>
      <c r="S54" s="1">
        <f>264/40</f>
        <v>6.6</v>
      </c>
    </row>
    <row r="55" spans="2:21" ht="14.25" customHeight="1">
      <c r="Q55" s="1">
        <f>1751+60+60</f>
        <v>1871</v>
      </c>
      <c r="S55" s="1">
        <f>264+8+8</f>
        <v>280</v>
      </c>
    </row>
    <row r="56" spans="2:21" ht="14.25" customHeight="1">
      <c r="Q56" s="1">
        <v>2000</v>
      </c>
      <c r="S56" s="1">
        <v>350</v>
      </c>
    </row>
    <row r="57" spans="2:21" ht="14.25" customHeight="1"/>
    <row r="58" spans="2:21" ht="14.25" customHeight="1"/>
    <row r="59" spans="2:21" ht="14.25" customHeight="1"/>
    <row r="60" spans="2:21" ht="14.25" customHeight="1"/>
    <row r="61" spans="2:21" ht="14.25" customHeight="1"/>
    <row r="62" spans="2:21" ht="14.25" customHeight="1"/>
    <row r="63" spans="2:21" ht="14.25" customHeight="1"/>
    <row r="64" spans="2:2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B3:U50" xr:uid="{00000000-0001-0000-0000-000000000000}">
    <filterColumn colId="1">
      <filters>
        <filter val="Grey/White"/>
      </filters>
    </filterColumn>
  </autoFilter>
  <mergeCells count="23">
    <mergeCell ref="G16:G19"/>
    <mergeCell ref="H16:H19"/>
    <mergeCell ref="C2:F2"/>
    <mergeCell ref="G4:G9"/>
    <mergeCell ref="H4:H9"/>
    <mergeCell ref="G10:G15"/>
    <mergeCell ref="H10:H15"/>
    <mergeCell ref="G20:G23"/>
    <mergeCell ref="H20:H23"/>
    <mergeCell ref="G24:G27"/>
    <mergeCell ref="H24:H27"/>
    <mergeCell ref="G28:G30"/>
    <mergeCell ref="H28:H30"/>
    <mergeCell ref="G43:G45"/>
    <mergeCell ref="H43:H45"/>
    <mergeCell ref="G46:G49"/>
    <mergeCell ref="H46:H49"/>
    <mergeCell ref="G31:G35"/>
    <mergeCell ref="H31:H35"/>
    <mergeCell ref="G36:G39"/>
    <mergeCell ref="H36:H39"/>
    <mergeCell ref="G40:G42"/>
    <mergeCell ref="H40:H4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Choy</dc:creator>
  <cp:lastModifiedBy>Quynh Phan Le Dieu</cp:lastModifiedBy>
  <dcterms:created xsi:type="dcterms:W3CDTF">2025-09-19T13:38:43Z</dcterms:created>
  <dcterms:modified xsi:type="dcterms:W3CDTF">2025-12-17T04:23:42Z</dcterms:modified>
</cp:coreProperties>
</file>