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DROP 2/"/>
    </mc:Choice>
  </mc:AlternateContent>
  <xr:revisionPtr revIDLastSave="1146" documentId="13_ncr:1_{060FD0D6-5963-4740-8591-6C5A8FB05237}" xr6:coauthVersionLast="47" xr6:coauthVersionMax="47" xr10:uidLastSave="{A3B1BB87-CD5E-4CE8-87F4-9B401AD23418}"/>
  <bookViews>
    <workbookView xWindow="-110" yWindow="-110" windowWidth="19420" windowHeight="10300" activeTab="1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PO!$A$10:$U$10</definedName>
    <definedName name="_xlnm.Print_Area" localSheetId="1">'DETAIL 2'!$A$1:$P$8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" i="2" l="1"/>
  <c r="K8" i="5" l="1"/>
  <c r="J5" i="5"/>
  <c r="J6" i="5"/>
  <c r="K6" i="5" s="1"/>
  <c r="J7" i="5"/>
  <c r="K7" i="5" s="1"/>
  <c r="K5" i="5"/>
  <c r="A6" i="5"/>
  <c r="A7" i="5"/>
  <c r="O11" i="2"/>
  <c r="K15" i="5"/>
  <c r="I8" i="5" l="1"/>
  <c r="J8" i="5" l="1"/>
  <c r="A5" i="5"/>
  <c r="I14" i="2" l="1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<sst xmlns="http://schemas.openxmlformats.org/spreadsheetml/2006/main" count="88" uniqueCount="76">
  <si>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</si>
  <si>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</si>
  <si>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</si>
  <si>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</si>
  <si>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</si>
  <si>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</si>
  <si>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</si>
  <si>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</si>
  <si>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</si>
  <si>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</si>
  <si>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</si>
  <si>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</si>
  <si>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</si>
  <si>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</si>
  <si>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</si>
  <si>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</si>
  <si>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</si>
  <si>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</si>
  <si>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</si>
  <si>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</si>
  <si>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</si>
  <si>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</si>
  <si>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</si>
  <si>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</si>
  <si>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</si>
  <si>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</si>
  <si>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</si>
  <si>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</si>
  <si>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</si>
  <si>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</si>
  <si>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</si>
  <si>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</si>
  <si>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</si>
  <si>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</si>
  <si>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</si>
  <si>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</si>
  <si>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</si>
  <si>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</si>
  <si>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</si>
  <si>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</si>
  <si>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</si>
  <si>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</si>
  <si>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</si>
  <si>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</si>
  <si>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</si>
  <si>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</si>
  <si>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</si>
  <si>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</si>
  <si>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</si>
  <si>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</si>
  <si>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</si>
  <si>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</si>
  <si>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</si>
  <si>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</si>
  <si>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</si>
  <si>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</si>
  <si>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</si>
  <si>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</si>
  <si>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</si>
  <si>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</si>
  <si>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HOODIE</t>
  </si>
  <si>
    <t>AW25 - DROP 2</t>
  </si>
  <si>
    <t>AW25M52002TEE002</t>
  </si>
  <si>
    <t>AW25W52002TEE002</t>
  </si>
  <si>
    <t>AW25M52003TOP002</t>
  </si>
  <si>
    <t xml:space="preserve">RCC 10 Year - Men's Short Sleeve Tee </t>
  </si>
  <si>
    <t>RCC 10 Year - Women's Short Sleeve Tee</t>
  </si>
  <si>
    <t>RCC 10 Year - Men's Zip Hoodie</t>
  </si>
  <si>
    <t>CWU01XXMUL</t>
  </si>
  <si>
    <t>CWV01XXMUL</t>
  </si>
  <si>
    <t>CWX01XXMUL</t>
  </si>
  <si>
    <t>C0046-SST270</t>
  </si>
  <si>
    <t>C0046-SST269</t>
  </si>
  <si>
    <t>C0046-HOD081</t>
  </si>
  <si>
    <t>RAPHA WHT CARE LBL</t>
  </si>
  <si>
    <t>BASIC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</si>
</sst>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584200</xdr:colOff>
      <xdr:row>4</xdr:row>
      <xdr:rowOff>79375</xdr:rowOff>
    </xdr:from>
    <xdr:to>
      <xdr:col>15</xdr:col>
      <xdr:colOff>222250</xdr:colOff>
      <xdr:row>6</xdr:row>
      <xdr:rowOff>990600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6950" y="1095375"/>
          <a:ext cx="1562100" cy="3133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5</xdr:row>
      <xdr:rowOff>228600</xdr:rowOff>
    </xdr:from>
    <xdr:to>
      <xdr:col>12</xdr:col>
      <xdr:colOff>292100</xdr:colOff>
      <xdr:row>5</xdr:row>
      <xdr:rowOff>763097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BCBAA-12CE-E737-64CA-E4B43B6D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95350" y="2355850"/>
          <a:ext cx="2349500" cy="534497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</xdr:row>
      <xdr:rowOff>215900</xdr:rowOff>
    </xdr:from>
    <xdr:to>
      <xdr:col>12</xdr:col>
      <xdr:colOff>393700</xdr:colOff>
      <xdr:row>6</xdr:row>
      <xdr:rowOff>675109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2D526F-A2E1-687B-F556-2A270761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1850" y="2946400"/>
          <a:ext cx="2514600" cy="459209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133351</xdr:colOff>
      <xdr:row>4</xdr:row>
      <xdr:rowOff>152400</xdr:rowOff>
    </xdr:from>
    <xdr:to>
      <xdr:col>12</xdr:col>
      <xdr:colOff>150891</xdr:colOff>
      <xdr:row>4</xdr:row>
      <xdr:rowOff>609600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6DA8EF-B2D5-498F-5575-5626E8D95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08051" y="1168400"/>
          <a:ext cx="219559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7" zoomScale="55" zoomScaleNormal="55" zoomScaleSheetLayoutView="55" zoomScalePageLayoutView="55" workbookViewId="0">
      <selection activeCell="K10" sqref="K10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45741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61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45761</v>
      </c>
      <c r="I7" s="114"/>
      <c r="J7" s="18"/>
      <c r="K7" s="18"/>
      <c r="L7" s="19"/>
      <c r="M7" s="20" t="s">
        <v>13</v>
      </c>
      <c r="N7" s="26"/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45771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55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474</v>
      </c>
      <c r="J11" s="91">
        <v>0</v>
      </c>
      <c r="K11" s="91">
        <f t="shared" ref="K11:K12" si="0">I11-J11</f>
        <v>474</v>
      </c>
      <c r="L11" s="103"/>
      <c r="M11" s="104">
        <f t="shared" ref="M11" si="1">K11*L11</f>
        <v>0</v>
      </c>
      <c r="N11" s="85"/>
      <c r="O11" s="7">
        <f>688+5</f>
        <v>693</v>
      </c>
    </row>
    <row r="12" spans="1:19" ht="158.25" customHeight="1">
      <c r="A12" s="87" t="s">
        <v>52</v>
      </c>
      <c r="B12" s="87"/>
      <c r="C12" s="87" t="s">
        <v>55</v>
      </c>
      <c r="D12" s="87" t="s">
        <v>53</v>
      </c>
      <c r="E12" s="87" t="s">
        <v>53</v>
      </c>
      <c r="F12" s="88" t="s">
        <v>54</v>
      </c>
      <c r="G12" s="89" t="s">
        <v>75</v>
      </c>
      <c r="H12" s="90" t="s">
        <v>35</v>
      </c>
      <c r="I12" s="92">
        <v>837</v>
      </c>
      <c r="J12" s="91">
        <v>0</v>
      </c>
      <c r="K12" s="91">
        <f t="shared" si="0"/>
        <v>837</v>
      </c>
      <c r="L12" s="103"/>
      <c r="M12" s="104"/>
      <c r="N12" s="85"/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5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1311</v>
      </c>
      <c r="J14" s="52"/>
      <c r="K14" s="51">
        <f>SUM(K11:K13)</f>
        <v>1311</v>
      </c>
      <c r="L14" s="53"/>
      <c r="M14" s="106">
        <f>SUM(M11:M11)</f>
        <v>0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6" t="s">
        <v>31</v>
      </c>
      <c r="B16" s="116"/>
      <c r="C16" s="60"/>
      <c r="D16" s="61"/>
      <c r="E16" s="117" t="s">
        <v>32</v>
      </c>
      <c r="F16" s="117"/>
      <c r="G16" s="117"/>
      <c r="H16" s="62"/>
      <c r="I16" s="63"/>
      <c r="J16" s="63"/>
      <c r="K16" s="63"/>
      <c r="L16" s="115" t="s">
        <v>33</v>
      </c>
      <c r="M16" s="115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5"/>
  <sheetViews>
    <sheetView tabSelected="1" view="pageBreakPreview" topLeftCell="A4" zoomScaleNormal="115" zoomScaleSheetLayoutView="100" workbookViewId="0">
      <selection activeCell="I5" sqref="B5:I6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56</v>
      </c>
      <c r="F4" s="93" t="s">
        <v>23</v>
      </c>
      <c r="G4" s="93" t="s">
        <v>57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59</v>
      </c>
      <c r="M4" s="123" t="s">
        <v>48</v>
      </c>
      <c r="N4" s="124"/>
      <c r="O4" s="124"/>
      <c r="P4" s="125"/>
    </row>
    <row r="5" spans="1:16" s="98" customFormat="1" ht="87.5" customHeight="1">
      <c r="A5" s="95">
        <f t="shared" ref="A5:A7" si="0">ROW()-4</f>
        <v>1</v>
      </c>
      <c r="B5" s="95" t="s">
        <v>72</v>
      </c>
      <c r="C5" s="95" t="s">
        <v>50</v>
      </c>
      <c r="D5" s="108" t="s">
        <v>65</v>
      </c>
      <c r="E5" s="96" t="s">
        <v>62</v>
      </c>
      <c r="F5" s="96" t="s">
        <v>74</v>
      </c>
      <c r="G5" s="96" t="s">
        <v>68</v>
      </c>
      <c r="H5" s="97" t="s">
        <v>51</v>
      </c>
      <c r="I5" s="95">
        <v>556</v>
      </c>
      <c r="J5" s="95">
        <f>ROUNDUP(I5*10%,0)+1</f>
        <v>57</v>
      </c>
      <c r="K5" s="95">
        <f>I5+J5+2</f>
        <v>615</v>
      </c>
      <c r="L5" s="107"/>
      <c r="M5" s="126"/>
      <c r="N5" s="127"/>
      <c r="O5" s="127"/>
      <c r="P5" s="128"/>
    </row>
    <row r="6" spans="1:16" s="98" customFormat="1" ht="87.5" customHeight="1">
      <c r="A6" s="95">
        <f t="shared" si="0"/>
        <v>2</v>
      </c>
      <c r="B6" s="95" t="s">
        <v>71</v>
      </c>
      <c r="C6" s="95" t="s">
        <v>50</v>
      </c>
      <c r="D6" s="108" t="s">
        <v>66</v>
      </c>
      <c r="E6" s="96" t="s">
        <v>63</v>
      </c>
      <c r="F6" s="96" t="s">
        <v>74</v>
      </c>
      <c r="G6" s="96" t="s">
        <v>69</v>
      </c>
      <c r="H6" s="97" t="s">
        <v>51</v>
      </c>
      <c r="I6" s="95">
        <v>200</v>
      </c>
      <c r="J6" s="95">
        <f>ROUNDUP(I6*10%,0)-1</f>
        <v>19</v>
      </c>
      <c r="K6" s="95">
        <f>I6+J6+3</f>
        <v>222</v>
      </c>
      <c r="L6" s="107"/>
      <c r="M6" s="126"/>
      <c r="N6" s="127"/>
      <c r="O6" s="127"/>
      <c r="P6" s="128"/>
    </row>
    <row r="7" spans="1:16" s="98" customFormat="1" ht="87.5" customHeight="1">
      <c r="A7" s="95">
        <f t="shared" si="0"/>
        <v>3</v>
      </c>
      <c r="B7" s="95" t="s">
        <v>73</v>
      </c>
      <c r="C7" s="95" t="s">
        <v>60</v>
      </c>
      <c r="D7" s="108" t="s">
        <v>67</v>
      </c>
      <c r="E7" s="96" t="s">
        <v>64</v>
      </c>
      <c r="F7" s="96" t="s">
        <v>58</v>
      </c>
      <c r="G7" s="96" t="s">
        <v>70</v>
      </c>
      <c r="H7" s="97" t="s">
        <v>51</v>
      </c>
      <c r="I7" s="95">
        <v>429</v>
      </c>
      <c r="J7" s="95">
        <f t="shared" ref="J7" si="1">ROUNDUP(I7*10%,0)</f>
        <v>43</v>
      </c>
      <c r="K7" s="95">
        <f>I7+J7+2</f>
        <v>474</v>
      </c>
      <c r="L7" s="107"/>
      <c r="M7" s="126"/>
      <c r="N7" s="127"/>
      <c r="O7" s="127"/>
      <c r="P7" s="128"/>
    </row>
    <row r="8" spans="1:16" ht="20.25" customHeight="1">
      <c r="A8" s="129" t="s">
        <v>49</v>
      </c>
      <c r="B8" s="130"/>
      <c r="C8" s="130"/>
      <c r="D8" s="130"/>
      <c r="E8" s="130"/>
      <c r="F8" s="130"/>
      <c r="G8" s="130"/>
      <c r="H8" s="131"/>
      <c r="I8" s="99">
        <f>SUM(I5:I7)</f>
        <v>1185</v>
      </c>
      <c r="J8" s="99">
        <f>SUM(J5:J7)</f>
        <v>119</v>
      </c>
      <c r="K8" s="99">
        <f>SUM(K5:K7)</f>
        <v>1311</v>
      </c>
      <c r="L8" s="100"/>
      <c r="M8" s="132"/>
      <c r="N8" s="133"/>
      <c r="O8" s="133"/>
      <c r="P8" s="134"/>
    </row>
    <row r="15" spans="1:16" ht="20.25" customHeight="1">
      <c r="K15" s="101">
        <f>299-286</f>
        <v>13</v>
      </c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2025-04-15T08:26:07Z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