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3-SS25/2-PRODUCTION/4-INTERNAL-PURCHASE-ORDER/4-2-TRIM-ORDER/TRIM-PO/DRAFT-PO/COULD'VE GONE/"/>
    </mc:Choice>
  </mc:AlternateContent>
  <xr:revisionPtr revIDLastSave="1044" documentId="13_ncr:1_{060FD0D6-5963-4740-8591-6C5A8FB05237}" xr6:coauthVersionLast="47" xr6:coauthVersionMax="47" xr10:uidLastSave="{835BD82C-A99B-4584-A57C-3828607A9422}"/>
  <bookViews>
    <workbookView xWindow="-120" yWindow="-120" windowWidth="20730" windowHeight="11040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2'!$A$4:$P$6</definedName>
    <definedName name="_xlnm._FilterDatabase" localSheetId="0" hidden="1">PO!$A$10:$U$10</definedName>
    <definedName name="_xlnm.Print_Area" localSheetId="1">'DETAIL 2'!$A$1:$P$6</definedName>
    <definedName name="_xlnm.Print_Area" localSheetId="0">PO!$A$1:$N$15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1" i="2" l="1"/>
  <c r="K13" i="5"/>
  <c r="J8" i="5" l="1"/>
  <c r="I6" i="5" l="1"/>
  <c r="J5" i="5" l="1"/>
  <c r="K5" i="5" s="1"/>
  <c r="A5" i="5"/>
  <c r="L11" i="2" l="1"/>
  <c r="K11" i="2"/>
  <c r="M11" i="2" s="1"/>
  <c r="K6" i="5" l="1"/>
  <c r="J6" i="5"/>
  <c r="I13" i="2" l="1"/>
  <c r="H8" i="2" l="1"/>
  <c r="H7" i="2" l="1"/>
  <c r="K13" i="2" l="1"/>
  <c r="M13" i="2" l="1"/>
</calcChain>
</file>

<file path=xl/sharedStrings.xml><?xml version="1.0" encoding="utf-8"?>
<sst xmlns="http://schemas.openxmlformats.org/spreadsheetml/2006/main" count="68" uniqueCount="66">
  <si>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</si>
  <si>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</si>
  <si>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</si>
  <si>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</si>
  <si>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</si>
  <si>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</si>
  <si>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</si>
  <si>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</si>
  <si>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</si>
  <si>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</si>
  <si>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</si>
  <si>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</si>
  <si>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</si>
  <si>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</si>
  <si>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</si>
  <si>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</si>
  <si>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</si>
  <si>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</si>
  <si>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</si>
  <si>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</si>
  <si>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</si>
  <si>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</si>
  <si>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</si>
  <si>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</si>
  <si>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</si>
  <si>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</si>
  <si>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</si>
  <si>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</si>
  <si>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</si>
  <si>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</si>
  <si>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</si>
  <si>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</si>
  <si>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</si>
  <si>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</si>
  <si>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</si>
  <si>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</si>
  <si>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</si>
  <si>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</si>
  <si>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</si>
  <si>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</si>
  <si>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</si>
  <si>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</si>
  <si>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</si>
  <si>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</si>
  <si>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</si>
  <si>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</si>
  <si>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</si>
  <si>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</si>
  <si>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</si>
  <si>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100% ORGANIC COTTON</t>
  </si>
  <si>
    <t>ALL STYLES</t>
  </si>
  <si>
    <t>AS CUSTOMER APPROVED</t>
  </si>
  <si>
    <t>RAPHA
CARE LBL</t>
  </si>
  <si>
    <t>R12  SS25  G2773</t>
  </si>
  <si>
    <t>CARE LABEL
100% ORGANIC COTTON</t>
  </si>
  <si>
    <t>BASIC WHITE</t>
  </si>
  <si>
    <t>PLM</t>
  </si>
  <si>
    <t>SKU</t>
  </si>
  <si>
    <t>CARE INSTRUCTIONS</t>
  </si>
  <si>
    <t>LS TEE</t>
  </si>
  <si>
    <t>RAPHA WHT CARE LBL R</t>
  </si>
  <si>
    <t>SS25 - COULD'VE GONE</t>
  </si>
  <si>
    <t>AW25X50005TEE</t>
  </si>
  <si>
    <t>CQP01XXMUL</t>
  </si>
  <si>
    <t xml:space="preserve">Could've Gone Pro - LS Tee </t>
  </si>
  <si>
    <t>C0046-LST019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</si>
</sst>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5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6" fillId="3" borderId="4" xfId="6" applyFont="1" applyFill="1" applyBorder="1" applyAlignment="1">
      <alignment vertical="center"/>
    </xf>
    <xf numFmtId="0" fontId="6" fillId="3" borderId="5" xfId="6" applyFont="1" applyFill="1" applyBorder="1" applyAlignment="1">
      <alignment vertical="center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</xdr:colOff>
      <xdr:row>4</xdr:row>
      <xdr:rowOff>209551</xdr:rowOff>
    </xdr:from>
    <xdr:to>
      <xdr:col>15</xdr:col>
      <xdr:colOff>23613</xdr:colOff>
      <xdr:row>4</xdr:row>
      <xdr:rowOff>2266951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92425" y="1238251"/>
          <a:ext cx="1204713" cy="2057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4</xdr:row>
      <xdr:rowOff>942975</xdr:rowOff>
    </xdr:from>
    <xdr:to>
      <xdr:col>13</xdr:col>
      <xdr:colOff>57945</xdr:colOff>
      <xdr:row>4</xdr:row>
      <xdr:rowOff>1481411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2B0E66-19FD-6F8E-5819-4F7093CB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73050" y="1971675"/>
          <a:ext cx="2639220" cy="538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tabSelected="1" view="pageBreakPreview" zoomScale="55" zoomScaleNormal="55" zoomScaleSheetLayoutView="55" zoomScalePageLayoutView="55" workbookViewId="0">
      <selection activeCell="O11" sqref="O11"/>
    </sheetView>
  </sheetViews>
  <sheetFormatPr defaultColWidth="9.28515625" defaultRowHeight="24"/>
  <cols>
    <col min="1" max="1" width="27" style="84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3.85546875" style="77" customWidth="1"/>
    <col min="8" max="8" width="12.85546875" style="7" customWidth="1"/>
    <col min="9" max="9" width="16.42578125" style="7" customWidth="1"/>
    <col min="10" max="10" width="12.28515625" style="7" customWidth="1"/>
    <col min="11" max="11" width="18" style="7" customWidth="1"/>
    <col min="12" max="12" width="23" style="69" customWidth="1"/>
    <col min="13" max="13" width="27.7109375" style="6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11" t="s">
        <v>38</v>
      </c>
      <c r="D5" s="111"/>
      <c r="E5" s="17"/>
      <c r="F5" s="113" t="s">
        <v>6</v>
      </c>
      <c r="G5" s="114"/>
      <c r="H5" s="121" t="s">
        <v>36</v>
      </c>
      <c r="I5" s="122"/>
      <c r="J5" s="18"/>
      <c r="K5" s="18"/>
      <c r="L5" s="19"/>
      <c r="M5" s="20" t="s">
        <v>7</v>
      </c>
      <c r="N5" s="21">
        <v>45609</v>
      </c>
    </row>
    <row r="6" spans="1:19" ht="30.75" customHeight="1">
      <c r="A6" s="81" t="s">
        <v>8</v>
      </c>
      <c r="B6" s="22"/>
      <c r="D6" s="23"/>
      <c r="E6" s="17"/>
      <c r="F6" s="113" t="s">
        <v>9</v>
      </c>
      <c r="G6" s="114"/>
      <c r="H6" s="109" t="s">
        <v>61</v>
      </c>
      <c r="I6" s="110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2"/>
      <c r="C7" s="112"/>
      <c r="D7" s="25"/>
      <c r="E7" s="17"/>
      <c r="F7" s="113" t="s">
        <v>12</v>
      </c>
      <c r="G7" s="114"/>
      <c r="H7" s="115">
        <f>N5+20</f>
        <v>45629</v>
      </c>
      <c r="I7" s="116"/>
      <c r="J7" s="18"/>
      <c r="K7" s="18"/>
      <c r="L7" s="19"/>
      <c r="M7" s="20" t="s">
        <v>13</v>
      </c>
      <c r="N7" s="26" t="s">
        <v>53</v>
      </c>
    </row>
    <row r="8" spans="1:19" ht="30.75" customHeight="1">
      <c r="A8" s="82" t="s">
        <v>14</v>
      </c>
      <c r="B8" s="120"/>
      <c r="C8" s="120"/>
      <c r="D8" s="27"/>
      <c r="E8" s="17"/>
      <c r="F8" s="113" t="s">
        <v>15</v>
      </c>
      <c r="G8" s="114"/>
      <c r="H8" s="115">
        <f>N5+30</f>
        <v>45639</v>
      </c>
      <c r="I8" s="116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50</v>
      </c>
      <c r="B11" s="87"/>
      <c r="C11" s="87" t="s">
        <v>54</v>
      </c>
      <c r="D11" s="87" t="s">
        <v>51</v>
      </c>
      <c r="E11" s="87" t="s">
        <v>51</v>
      </c>
      <c r="F11" s="88" t="s">
        <v>52</v>
      </c>
      <c r="G11" s="89" t="s">
        <v>55</v>
      </c>
      <c r="H11" s="90" t="s">
        <v>35</v>
      </c>
      <c r="I11" s="92">
        <v>333</v>
      </c>
      <c r="J11" s="91">
        <v>0</v>
      </c>
      <c r="K11" s="91">
        <f t="shared" ref="K11" si="0">I11-J11</f>
        <v>333</v>
      </c>
      <c r="L11" s="104">
        <f>ROUNDUP((94.53/1000)*1.4,3)</f>
        <v>0.13300000000000001</v>
      </c>
      <c r="M11" s="105">
        <f t="shared" ref="M11" si="1">K11*L11</f>
        <v>44.289000000000001</v>
      </c>
      <c r="N11" s="85"/>
      <c r="O11" s="7">
        <f>333-317</f>
        <v>16</v>
      </c>
    </row>
    <row r="12" spans="1:19" ht="21.75" customHeight="1">
      <c r="A12" s="40"/>
      <c r="B12" s="40"/>
      <c r="C12" s="41"/>
      <c r="D12" s="42"/>
      <c r="E12" s="42"/>
      <c r="F12" s="43"/>
      <c r="G12" s="44"/>
      <c r="H12" s="40"/>
      <c r="I12" s="45"/>
      <c r="J12" s="45"/>
      <c r="K12" s="45"/>
      <c r="L12" s="46"/>
      <c r="M12" s="106"/>
      <c r="N12" s="47"/>
      <c r="O12" s="86"/>
    </row>
    <row r="13" spans="1:19" ht="42.75" customHeight="1">
      <c r="A13" s="48"/>
      <c r="B13" s="48"/>
      <c r="C13" s="49"/>
      <c r="D13" s="48"/>
      <c r="E13" s="48"/>
      <c r="F13" s="48"/>
      <c r="G13" s="50"/>
      <c r="H13" s="61" t="s">
        <v>30</v>
      </c>
      <c r="I13" s="51">
        <f>SUM(I11:I12)</f>
        <v>333</v>
      </c>
      <c r="J13" s="52"/>
      <c r="K13" s="51">
        <f>SUM(K11:K12)</f>
        <v>333</v>
      </c>
      <c r="L13" s="53"/>
      <c r="M13" s="107" t="e">
        <f>SUM(#REF!)</f>
        <v>#REF!</v>
      </c>
      <c r="N13" s="54"/>
    </row>
    <row r="14" spans="1:19" ht="21.75" customHeight="1">
      <c r="A14" s="55"/>
      <c r="B14" s="55"/>
      <c r="C14" s="56"/>
      <c r="D14" s="57"/>
      <c r="E14" s="57"/>
      <c r="F14" s="57"/>
      <c r="G14" s="58"/>
      <c r="H14" s="54"/>
      <c r="I14" s="54"/>
      <c r="J14" s="54"/>
      <c r="K14" s="54"/>
      <c r="L14" s="59"/>
      <c r="M14" s="59"/>
      <c r="N14" s="54"/>
    </row>
    <row r="15" spans="1:19" ht="21.75" customHeight="1">
      <c r="A15" s="118" t="s">
        <v>31</v>
      </c>
      <c r="B15" s="118"/>
      <c r="C15" s="60"/>
      <c r="D15" s="61"/>
      <c r="E15" s="119" t="s">
        <v>32</v>
      </c>
      <c r="F15" s="119"/>
      <c r="G15" s="119"/>
      <c r="H15" s="62"/>
      <c r="I15" s="63"/>
      <c r="J15" s="63"/>
      <c r="K15" s="63"/>
      <c r="L15" s="117" t="s">
        <v>33</v>
      </c>
      <c r="M15" s="117"/>
      <c r="N15" s="54"/>
    </row>
    <row r="16" spans="1:19" ht="21.75" customHeight="1">
      <c r="A16" s="70"/>
      <c r="B16" s="65"/>
      <c r="C16" s="66"/>
      <c r="D16" s="64"/>
      <c r="E16" s="64"/>
      <c r="F16" s="64"/>
      <c r="G16" s="67"/>
      <c r="H16" s="68"/>
      <c r="I16" s="68"/>
      <c r="J16" s="68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6"/>
      <c r="C18" s="66"/>
      <c r="D18" s="64"/>
      <c r="E18" s="64"/>
      <c r="F18" s="64"/>
      <c r="G18" s="71"/>
      <c r="H18" s="72"/>
      <c r="I18" s="64"/>
      <c r="J18" s="68"/>
    </row>
    <row r="19" spans="1:10" ht="21.75" customHeight="1">
      <c r="A19" s="74"/>
      <c r="B19" s="73"/>
      <c r="C19" s="65"/>
      <c r="D19" s="68"/>
      <c r="E19" s="74"/>
      <c r="F19" s="74"/>
      <c r="G19" s="75"/>
      <c r="H19" s="76"/>
      <c r="I19" s="76"/>
      <c r="J19" s="68"/>
    </row>
    <row r="20" spans="1:10" ht="21.75" customHeight="1"/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autoFilter ref="A10:U10" xr:uid="{00000000-0001-0000-0100-000000000000}"/>
  <mergeCells count="13">
    <mergeCell ref="C5:D5"/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13"/>
  <sheetViews>
    <sheetView view="pageBreakPreview" topLeftCell="E1" zoomScaleNormal="115" zoomScaleSheetLayoutView="100" workbookViewId="0">
      <selection activeCell="I5" sqref="I5:P5"/>
    </sheetView>
  </sheetViews>
  <sheetFormatPr defaultRowHeight="20.25" customHeight="1"/>
  <cols>
    <col min="1" max="1" width="4.7109375" style="94" bestFit="1" customWidth="1"/>
    <col min="2" max="2" width="16.7109375" style="94" customWidth="1"/>
    <col min="3" max="3" width="13" style="94" customWidth="1"/>
    <col min="4" max="4" width="31" style="94" customWidth="1"/>
    <col min="5" max="5" width="21.85546875" style="94" customWidth="1"/>
    <col min="6" max="6" width="28.42578125" style="94" customWidth="1"/>
    <col min="7" max="7" width="21.85546875" style="94" customWidth="1"/>
    <col min="8" max="8" width="20.7109375" style="94" customWidth="1"/>
    <col min="9" max="9" width="11.28515625" style="102" customWidth="1"/>
    <col min="10" max="10" width="8.85546875" style="102" customWidth="1"/>
    <col min="11" max="11" width="14.5703125" style="102" customWidth="1"/>
    <col min="12" max="12" width="31.140625" style="94" customWidth="1"/>
    <col min="13" max="13" width="9.140625" style="103"/>
    <col min="14" max="16384" width="9.140625" style="94"/>
  </cols>
  <sheetData>
    <row r="4" spans="1:16" ht="20.25" customHeight="1">
      <c r="A4" s="93" t="s">
        <v>39</v>
      </c>
      <c r="B4" s="93" t="s">
        <v>40</v>
      </c>
      <c r="C4" s="93" t="s">
        <v>41</v>
      </c>
      <c r="D4" s="93" t="s">
        <v>42</v>
      </c>
      <c r="E4" s="93" t="s">
        <v>56</v>
      </c>
      <c r="F4" s="93" t="s">
        <v>23</v>
      </c>
      <c r="G4" s="93" t="s">
        <v>57</v>
      </c>
      <c r="H4" s="93" t="s">
        <v>43</v>
      </c>
      <c r="I4" s="93" t="s">
        <v>44</v>
      </c>
      <c r="J4" s="93" t="s">
        <v>45</v>
      </c>
      <c r="K4" s="93" t="s">
        <v>46</v>
      </c>
      <c r="L4" s="93" t="s">
        <v>58</v>
      </c>
      <c r="M4" s="123" t="s">
        <v>47</v>
      </c>
      <c r="N4" s="124"/>
      <c r="O4" s="124"/>
      <c r="P4" s="125"/>
    </row>
    <row r="5" spans="1:16" s="99" customFormat="1" ht="197.25" customHeight="1">
      <c r="A5" s="95">
        <f t="shared" ref="A5" si="0">ROW()-4</f>
        <v>1</v>
      </c>
      <c r="B5" s="96" t="s">
        <v>65</v>
      </c>
      <c r="C5" s="96" t="s">
        <v>59</v>
      </c>
      <c r="D5" s="97" t="s">
        <v>64</v>
      </c>
      <c r="E5" s="97" t="s">
        <v>62</v>
      </c>
      <c r="F5" s="97" t="s">
        <v>60</v>
      </c>
      <c r="G5" s="97" t="s">
        <v>63</v>
      </c>
      <c r="H5" s="98" t="s">
        <v>49</v>
      </c>
      <c r="I5" s="95">
        <v>302</v>
      </c>
      <c r="J5" s="95">
        <f>ROUNDUP(I5*10%,0)</f>
        <v>31</v>
      </c>
      <c r="K5" s="95">
        <f>I5+J5</f>
        <v>333</v>
      </c>
      <c r="L5" s="108"/>
      <c r="M5" s="126"/>
      <c r="N5" s="127"/>
      <c r="O5" s="127"/>
      <c r="P5" s="128"/>
    </row>
    <row r="6" spans="1:16" ht="20.25" customHeight="1">
      <c r="A6" s="129" t="s">
        <v>48</v>
      </c>
      <c r="B6" s="130"/>
      <c r="C6" s="130"/>
      <c r="D6" s="130"/>
      <c r="E6" s="130"/>
      <c r="F6" s="130"/>
      <c r="G6" s="130"/>
      <c r="H6" s="131"/>
      <c r="I6" s="100">
        <f>SUM(I5:I5)</f>
        <v>302</v>
      </c>
      <c r="J6" s="100">
        <f>SUM(J5:J5)</f>
        <v>31</v>
      </c>
      <c r="K6" s="100">
        <f>SUM(K5:K5)</f>
        <v>333</v>
      </c>
      <c r="L6" s="101"/>
      <c r="M6" s="132"/>
      <c r="N6" s="133"/>
      <c r="O6" s="133"/>
      <c r="P6" s="134"/>
    </row>
    <row r="8" spans="1:16" ht="20.25" customHeight="1">
      <c r="J8" s="102">
        <f>278-265</f>
        <v>13</v>
      </c>
    </row>
    <row r="13" spans="1:16" ht="20.25" customHeight="1">
      <c r="K13" s="102">
        <f>299-286</f>
        <v>13</v>
      </c>
    </row>
  </sheetData>
  <autoFilter ref="A4:P6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5"/>
    <mergeCell ref="A6:H6"/>
    <mergeCell ref="M6:P6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2025-01-22T08:35:39Z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