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REACTION DIFFUSION/"/>
    </mc:Choice>
  </mc:AlternateContent>
  <xr:revisionPtr revIDLastSave="1168" documentId="13_ncr:1_{060FD0D6-5963-4740-8591-6C5A8FB05237}" xr6:coauthVersionLast="47" xr6:coauthVersionMax="47" xr10:uidLastSave="{12D17969-1112-47D9-B476-D152DB23B313}"/>
  <bookViews>
    <workbookView xWindow="-110" yWindow="-110" windowWidth="19420" windowHeight="10300" xr2:uid="{00000000-000D-0000-FFFF-FFFF00000000}"/>
  </bookViews>
  <sheets>
    <sheet name="PO" sheetId="2" r:id="rId1"/>
    <sheet name="DETAIL 2" sheetId="5" r:id="rId2"/>
  </sheets>
  <definedNames>
    <definedName name="_xlnm._FilterDatabase" localSheetId="1" hidden="1">'DETAIL 2'!$A$4:$P$6</definedName>
    <definedName name="_xlnm._FilterDatabase" localSheetId="0" hidden="1">PO!$A$10:$U$10</definedName>
    <definedName name="_xlnm.Print_Area" localSheetId="1">'DETAIL 2'!$A$1:$P$6</definedName>
    <definedName name="_xlnm.Print_Area" localSheetId="0">PO!$A$1:$N$15</definedName>
    <definedName name="_xlnm.Print_Titles" localSheetId="1">'DETAIL 2'!$4:$4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6" i="5" l="1"/>
  <c r="J5" i="5"/>
  <c r="K5" i="5" s="1"/>
  <c r="O11" i="2"/>
  <c r="L11" i="2" l="1"/>
  <c r="K6" i="5" l="1"/>
  <c r="J16" i="5" s="1"/>
  <c r="J6" i="5"/>
  <c r="A5" i="5"/>
  <c r="K11" i="2" l="1"/>
  <c r="M11" i="2" l="1"/>
  <c r="H8" i="2"/>
  <c r="H7" i="2" l="1"/>
  <c r="K13" i="2" l="1"/>
  <c r="M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<sst xmlns="http://schemas.openxmlformats.org/spreadsheetml/2006/main" count="68" uniqueCount="66">
  <si>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</si>
  <si>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</si>
  <si>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</si>
  <si>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</si>
  <si>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</si>
  <si>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</si>
  <si>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</si>
  <si>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</si>
  <si>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</si>
  <si>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</si>
  <si>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</si>
  <si>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</si>
  <si>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</si>
  <si>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</si>
  <si>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</si>
  <si>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</si>
  <si>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</si>
  <si>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</si>
  <si>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</si>
  <si>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</si>
  <si>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</si>
  <si>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</si>
  <si>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</si>
  <si>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</si>
  <si>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</si>
  <si>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</si>
  <si>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</si>
  <si>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</si>
  <si>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</si>
  <si>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</si>
  <si>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</si>
  <si>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</si>
  <si>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</si>
  <si>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</si>
  <si>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</si>
  <si>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</si>
  <si>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RAPHA</t>
  </si>
  <si>
    <t>THANH QUÝ / QUỲNH</t>
  </si>
  <si>
    <t>BASIC BLACK</t>
  </si>
  <si>
    <t>BYWAYS</t>
  </si>
  <si>
    <t>NO</t>
  </si>
  <si>
    <t>UA STYLE NO.</t>
  </si>
  <si>
    <t>ITEM</t>
  </si>
  <si>
    <t>STYLE NAME</t>
  </si>
  <si>
    <t>FABRIC CONTENT</t>
  </si>
  <si>
    <t>Q'TY</t>
  </si>
  <si>
    <t>EXTRA</t>
  </si>
  <si>
    <t xml:space="preserve">TOTAL </t>
  </si>
  <si>
    <t>REFERENCE FOR VISUAL ONLY</t>
  </si>
  <si>
    <t>TOTAL</t>
  </si>
  <si>
    <t>100% ORGANIC COTTON</t>
  </si>
  <si>
    <t>ALL STYLES</t>
  </si>
  <si>
    <t>AS CUSTOMER APPROVED</t>
  </si>
  <si>
    <t>RAPHA
CARE LBL</t>
  </si>
  <si>
    <t>CARE LABEL
100% ORGANIC COTTON</t>
  </si>
  <si>
    <t>PLM</t>
  </si>
  <si>
    <t>SKU</t>
  </si>
  <si>
    <t>RAPHA BLK CARE LBL R</t>
  </si>
  <si>
    <t>CARE INSTRUCTIONS</t>
  </si>
  <si>
    <t>R12  SS26   G2939</t>
  </si>
  <si>
    <t>SS26 - RCC</t>
  </si>
  <si>
    <t>C0046-LST051</t>
  </si>
  <si>
    <t>LS TEE</t>
  </si>
  <si>
    <t>Long Sleeve T-Shirt - Reaction-diffusion</t>
  </si>
  <si>
    <t>SS26M10027TEE002</t>
  </si>
  <si>
    <t>DAF01XXBLK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</si>
</sst>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7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2"/>
      <color theme="1"/>
      <name val="Muli"/>
    </font>
    <font>
      <sz val="11"/>
      <color theme="1"/>
      <name val="Muli"/>
    </font>
    <font>
      <sz val="9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4"/>
      <color theme="1"/>
      <name val="Muli"/>
    </font>
    <font>
      <b/>
      <sz val="11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2" fillId="0" borderId="0"/>
  </cellStyleXfs>
  <cellXfs count="136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3" borderId="0" xfId="6" applyFont="1" applyFill="1" applyAlignment="1">
      <alignment vertical="top"/>
    </xf>
    <xf numFmtId="0" fontId="6" fillId="3" borderId="0" xfId="6" applyFont="1" applyFill="1" applyAlignment="1">
      <alignment horizontal="center" vertical="center"/>
    </xf>
    <xf numFmtId="167" fontId="6" fillId="3" borderId="8" xfId="9" quotePrefix="1" applyNumberFormat="1" applyFont="1" applyFill="1" applyBorder="1" applyAlignment="1">
      <alignment horizontal="center" vertical="center"/>
    </xf>
    <xf numFmtId="167" fontId="7" fillId="3" borderId="1" xfId="9" quotePrefix="1" applyNumberFormat="1" applyFont="1" applyFill="1" applyBorder="1" applyAlignment="1">
      <alignment horizontal="center" vertical="center"/>
    </xf>
    <xf numFmtId="15" fontId="6" fillId="3" borderId="1" xfId="2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7" fillId="3" borderId="1" xfId="3" quotePrefix="1" applyFont="1" applyFill="1" applyBorder="1" applyAlignment="1">
      <alignment horizontal="center" vertical="center"/>
    </xf>
    <xf numFmtId="0" fontId="10" fillId="3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0" fillId="3" borderId="10" xfId="8" applyFont="1" applyFill="1" applyBorder="1" applyAlignment="1" applyProtection="1">
      <alignment vertical="top"/>
    </xf>
    <xf numFmtId="164" fontId="6" fillId="3" borderId="0" xfId="6" applyNumberFormat="1" applyFont="1" applyFill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5" borderId="1" xfId="6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left" vertical="center" wrapText="1"/>
    </xf>
    <xf numFmtId="0" fontId="7" fillId="5" borderId="1" xfId="6" applyFont="1" applyFill="1" applyBorder="1" applyAlignment="1">
      <alignment horizontal="center" vertical="center"/>
    </xf>
    <xf numFmtId="0" fontId="7" fillId="7" borderId="1" xfId="6" applyFont="1" applyFill="1" applyBorder="1" applyAlignment="1">
      <alignment horizontal="center" vertical="center" wrapText="1"/>
    </xf>
    <xf numFmtId="167" fontId="7" fillId="5" borderId="1" xfId="9" applyNumberFormat="1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left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/>
    </xf>
    <xf numFmtId="1" fontId="12" fillId="6" borderId="1" xfId="3" applyNumberFormat="1" applyFont="1" applyFill="1" applyBorder="1" applyAlignment="1">
      <alignment horizontal="center" vertical="center" wrapText="1"/>
    </xf>
    <xf numFmtId="3" fontId="12" fillId="6" borderId="1" xfId="3" applyNumberFormat="1" applyFont="1" applyFill="1" applyBorder="1" applyAlignment="1">
      <alignment horizontal="center" vertical="center"/>
    </xf>
    <xf numFmtId="168" fontId="6" fillId="6" borderId="1" xfId="9" applyNumberFormat="1" applyFont="1" applyFill="1" applyBorder="1" applyAlignment="1">
      <alignment horizontal="center" vertical="center"/>
    </xf>
    <xf numFmtId="166" fontId="6" fillId="6" borderId="1" xfId="5" applyNumberFormat="1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left" vertical="center" wrapText="1"/>
    </xf>
    <xf numFmtId="0" fontId="13" fillId="3" borderId="0" xfId="2" applyFont="1" applyFill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3" borderId="0" xfId="9" applyNumberFormat="1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14" fontId="15" fillId="3" borderId="0" xfId="2" quotePrefix="1" applyNumberFormat="1" applyFont="1" applyFill="1" applyAlignment="1">
      <alignment horizontal="left" vertical="center"/>
    </xf>
    <xf numFmtId="14" fontId="15" fillId="3" borderId="0" xfId="2" quotePrefix="1" applyNumberFormat="1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167" fontId="6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3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3" borderId="2" xfId="6" applyFont="1" applyFill="1" applyBorder="1" applyAlignment="1">
      <alignment horizontal="center" vertical="center"/>
    </xf>
    <xf numFmtId="0" fontId="7" fillId="3" borderId="3" xfId="6" applyFont="1" applyFill="1" applyBorder="1" applyAlignment="1">
      <alignment horizontal="center" vertical="center"/>
    </xf>
    <xf numFmtId="0" fontId="7" fillId="3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left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13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6" fontId="25" fillId="0" borderId="1" xfId="12" applyNumberFormat="1" applyFont="1" applyBorder="1" applyAlignment="1">
      <alignment horizontal="center" vertical="center"/>
    </xf>
    <xf numFmtId="0" fontId="20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0" xfId="0" applyFont="1"/>
    <xf numFmtId="44" fontId="6" fillId="0" borderId="1" xfId="9" applyFont="1" applyFill="1" applyBorder="1" applyAlignment="1">
      <alignment horizontal="center" vertical="center"/>
    </xf>
    <xf numFmtId="44" fontId="9" fillId="0" borderId="1" xfId="9" applyFont="1" applyFill="1" applyBorder="1" applyAlignment="1">
      <alignment horizontal="center" vertical="center" wrapText="1"/>
    </xf>
    <xf numFmtId="44" fontId="6" fillId="6" borderId="1" xfId="9" applyFont="1" applyFill="1" applyBorder="1" applyAlignment="1">
      <alignment horizontal="center" vertical="center" wrapText="1"/>
    </xf>
    <xf numFmtId="44" fontId="7" fillId="4" borderId="1" xfId="9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0" borderId="1" xfId="13" applyFont="1" applyBorder="1" applyAlignment="1">
      <alignment horizontal="left" vertical="center" wrapText="1"/>
    </xf>
    <xf numFmtId="166" fontId="20" fillId="0" borderId="0" xfId="0" applyNumberFormat="1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left" vertical="center" wrapText="1"/>
    </xf>
    <xf numFmtId="0" fontId="7" fillId="3" borderId="5" xfId="6" applyFont="1" applyFill="1" applyBorder="1" applyAlignment="1">
      <alignment horizontal="left" vertical="center" wrapText="1"/>
    </xf>
    <xf numFmtId="164" fontId="6" fillId="3" borderId="4" xfId="6" applyNumberFormat="1" applyFont="1" applyFill="1" applyBorder="1" applyAlignment="1">
      <alignment horizontal="center" vertical="center"/>
    </xf>
    <xf numFmtId="164" fontId="6" fillId="3" borderId="5" xfId="6" applyNumberFormat="1" applyFont="1" applyFill="1" applyBorder="1" applyAlignment="1">
      <alignment horizontal="center" vertical="center"/>
    </xf>
    <xf numFmtId="167" fontId="13" fillId="3" borderId="0" xfId="9" applyNumberFormat="1" applyFont="1" applyFill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6" fillId="3" borderId="10" xfId="0" applyFont="1" applyFill="1" applyBorder="1" applyAlignment="1">
      <alignment horizontal="left" vertical="top"/>
    </xf>
    <xf numFmtId="0" fontId="7" fillId="3" borderId="4" xfId="6" applyFont="1" applyFill="1" applyBorder="1" applyAlignment="1">
      <alignment horizontal="center" vertical="center"/>
    </xf>
    <xf numFmtId="0" fontId="7" fillId="3" borderId="5" xfId="6" applyFont="1" applyFill="1" applyBorder="1" applyAlignment="1">
      <alignment horizontal="center" vertical="center"/>
    </xf>
    <xf numFmtId="0" fontId="6" fillId="3" borderId="4" xfId="6" applyFont="1" applyFill="1" applyBorder="1" applyAlignment="1">
      <alignment horizontal="center" vertical="center"/>
    </xf>
    <xf numFmtId="0" fontId="6" fillId="3" borderId="5" xfId="6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5" xfId="0" applyFont="1" applyBorder="1" applyAlignment="1">
      <alignment horizontal="center"/>
    </xf>
  </cellXfs>
  <cellStyles count="14">
    <cellStyle name="Comma" xfId="12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 2" xfId="13" xr:uid="{B685D00F-1C9C-4CEF-9255-4C0BEC09AD83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8" zoomScale="55" zoomScaleNormal="55" zoomScaleSheetLayoutView="55" zoomScalePageLayoutView="55" workbookViewId="0">
      <selection activeCell="K20" sqref="A20:K20"/>
    </sheetView>
  </sheetViews>
  <sheetFormatPr defaultColWidth="9.26953125" defaultRowHeight="24"/>
  <cols>
    <col min="1" max="1" width="27" style="84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77" customWidth="1"/>
    <col min="8" max="8" width="12.81640625" style="7" customWidth="1"/>
    <col min="9" max="9" width="16.453125" style="7" customWidth="1"/>
    <col min="10" max="10" width="12.26953125" style="7" customWidth="1"/>
    <col min="11" max="11" width="18" style="7" customWidth="1"/>
    <col min="12" max="12" width="23" style="69" customWidth="1"/>
    <col min="13" max="13" width="27.7265625" style="6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78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78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7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78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80" t="s">
        <v>5</v>
      </c>
      <c r="C5" s="110" t="s">
        <v>39</v>
      </c>
      <c r="D5" s="110"/>
      <c r="E5" s="17"/>
      <c r="F5" s="112" t="s">
        <v>6</v>
      </c>
      <c r="G5" s="113"/>
      <c r="H5" s="120" t="s">
        <v>36</v>
      </c>
      <c r="I5" s="121"/>
      <c r="J5" s="18"/>
      <c r="K5" s="18"/>
      <c r="L5" s="19"/>
      <c r="M5" s="20" t="s">
        <v>7</v>
      </c>
      <c r="N5" s="21">
        <v>45853</v>
      </c>
    </row>
    <row r="6" spans="1:19" ht="30.75" customHeight="1">
      <c r="A6" s="81" t="s">
        <v>8</v>
      </c>
      <c r="B6" s="22"/>
      <c r="D6" s="23"/>
      <c r="E6" s="17"/>
      <c r="F6" s="112" t="s">
        <v>9</v>
      </c>
      <c r="G6" s="113"/>
      <c r="H6" s="122" t="s">
        <v>60</v>
      </c>
      <c r="I6" s="123"/>
      <c r="J6" s="18"/>
      <c r="K6" s="18"/>
      <c r="L6" s="19"/>
      <c r="M6" s="20" t="s">
        <v>10</v>
      </c>
      <c r="N6" s="24"/>
    </row>
    <row r="7" spans="1:19" ht="30.75" customHeight="1">
      <c r="A7" s="81" t="s">
        <v>11</v>
      </c>
      <c r="B7" s="111"/>
      <c r="C7" s="111"/>
      <c r="D7" s="25"/>
      <c r="E7" s="17"/>
      <c r="F7" s="112" t="s">
        <v>12</v>
      </c>
      <c r="G7" s="113"/>
      <c r="H7" s="114">
        <f>N5+20</f>
        <v>45873</v>
      </c>
      <c r="I7" s="115"/>
      <c r="J7" s="18"/>
      <c r="K7" s="18"/>
      <c r="L7" s="19"/>
      <c r="M7" s="20" t="s">
        <v>13</v>
      </c>
      <c r="N7" s="26" t="s">
        <v>59</v>
      </c>
    </row>
    <row r="8" spans="1:19" ht="30.75" customHeight="1">
      <c r="A8" s="82" t="s">
        <v>14</v>
      </c>
      <c r="B8" s="119"/>
      <c r="C8" s="119"/>
      <c r="D8" s="27"/>
      <c r="E8" s="17"/>
      <c r="F8" s="112" t="s">
        <v>15</v>
      </c>
      <c r="G8" s="113"/>
      <c r="H8" s="114">
        <f>N5+30</f>
        <v>45883</v>
      </c>
      <c r="I8" s="115"/>
      <c r="J8" s="28"/>
      <c r="K8" s="28"/>
      <c r="L8" s="19"/>
      <c r="M8" s="20" t="s">
        <v>16</v>
      </c>
      <c r="N8" s="29" t="s">
        <v>37</v>
      </c>
      <c r="O8" s="30"/>
      <c r="P8" s="30"/>
    </row>
    <row r="9" spans="1:19" ht="5.65" customHeight="1">
      <c r="A9" s="83"/>
      <c r="B9" s="31"/>
      <c r="C9" s="32"/>
      <c r="D9" s="31"/>
      <c r="E9" s="9"/>
      <c r="F9" s="31"/>
      <c r="G9" s="33"/>
      <c r="H9" s="31"/>
      <c r="I9" s="31"/>
      <c r="J9" s="9"/>
      <c r="K9" s="9"/>
      <c r="L9" s="34"/>
      <c r="M9" s="15"/>
      <c r="N9" s="16"/>
    </row>
    <row r="10" spans="1:19" ht="96">
      <c r="A10" s="35" t="s">
        <v>17</v>
      </c>
      <c r="B10" s="35" t="s">
        <v>18</v>
      </c>
      <c r="C10" s="36" t="s">
        <v>19</v>
      </c>
      <c r="D10" s="35" t="s">
        <v>20</v>
      </c>
      <c r="E10" s="35" t="s">
        <v>21</v>
      </c>
      <c r="F10" s="37" t="s">
        <v>22</v>
      </c>
      <c r="G10" s="35" t="s">
        <v>23</v>
      </c>
      <c r="H10" s="37" t="s">
        <v>24</v>
      </c>
      <c r="I10" s="38" t="s">
        <v>25</v>
      </c>
      <c r="J10" s="38" t="s">
        <v>26</v>
      </c>
      <c r="K10" s="38" t="s">
        <v>27</v>
      </c>
      <c r="L10" s="39" t="s">
        <v>28</v>
      </c>
      <c r="M10" s="39" t="s">
        <v>29</v>
      </c>
      <c r="N10" s="37" t="s">
        <v>3</v>
      </c>
      <c r="R10" s="30"/>
      <c r="S10" s="30"/>
    </row>
    <row r="11" spans="1:19" ht="158.25" customHeight="1">
      <c r="A11" s="87" t="s">
        <v>51</v>
      </c>
      <c r="B11" s="87"/>
      <c r="C11" s="87" t="s">
        <v>54</v>
      </c>
      <c r="D11" s="87" t="s">
        <v>52</v>
      </c>
      <c r="E11" s="87" t="s">
        <v>52</v>
      </c>
      <c r="F11" s="88" t="s">
        <v>53</v>
      </c>
      <c r="G11" s="89" t="s">
        <v>38</v>
      </c>
      <c r="H11" s="90" t="s">
        <v>35</v>
      </c>
      <c r="I11" s="92">
        <v>617</v>
      </c>
      <c r="J11" s="91">
        <v>0</v>
      </c>
      <c r="K11" s="91">
        <f t="shared" ref="K11" si="0">I11-J11</f>
        <v>617</v>
      </c>
      <c r="L11" s="103">
        <f>ROUNDUP((94.53/1000)*1.4,3)</f>
        <v>0.13300000000000001</v>
      </c>
      <c r="M11" s="104">
        <f t="shared" ref="M11" si="1">K11*L11</f>
        <v>82.061000000000007</v>
      </c>
      <c r="N11" s="85"/>
      <c r="O11" s="7">
        <f>688+5</f>
        <v>693</v>
      </c>
    </row>
    <row r="12" spans="1:19" ht="21.75" customHeight="1">
      <c r="A12" s="40"/>
      <c r="B12" s="40"/>
      <c r="C12" s="41"/>
      <c r="D12" s="42"/>
      <c r="E12" s="42"/>
      <c r="F12" s="43"/>
      <c r="G12" s="44"/>
      <c r="H12" s="40"/>
      <c r="I12" s="45"/>
      <c r="J12" s="45"/>
      <c r="K12" s="45"/>
      <c r="L12" s="46"/>
      <c r="M12" s="105"/>
      <c r="N12" s="47"/>
      <c r="O12" s="86"/>
    </row>
    <row r="13" spans="1:19" ht="42.75" customHeight="1">
      <c r="A13" s="48"/>
      <c r="B13" s="48"/>
      <c r="C13" s="49"/>
      <c r="D13" s="48"/>
      <c r="E13" s="48"/>
      <c r="F13" s="48"/>
      <c r="G13" s="50"/>
      <c r="H13" s="61" t="s">
        <v>30</v>
      </c>
      <c r="I13" s="51">
        <f>SUM(I11:I12)</f>
        <v>617</v>
      </c>
      <c r="J13" s="52"/>
      <c r="K13" s="51">
        <f>SUM(K11:K12)</f>
        <v>617</v>
      </c>
      <c r="L13" s="53"/>
      <c r="M13" s="106">
        <f>SUM(M11:M11)</f>
        <v>82.061000000000007</v>
      </c>
      <c r="N13" s="54"/>
    </row>
    <row r="14" spans="1:19" ht="21.75" customHeight="1">
      <c r="A14" s="55"/>
      <c r="B14" s="55"/>
      <c r="C14" s="56"/>
      <c r="D14" s="57"/>
      <c r="E14" s="57"/>
      <c r="F14" s="57"/>
      <c r="G14" s="58"/>
      <c r="H14" s="54"/>
      <c r="I14" s="54"/>
      <c r="J14" s="54"/>
      <c r="K14" s="54"/>
      <c r="L14" s="59"/>
      <c r="M14" s="59"/>
      <c r="N14" s="54"/>
    </row>
    <row r="15" spans="1:19" ht="21.75" customHeight="1">
      <c r="A15" s="117" t="s">
        <v>31</v>
      </c>
      <c r="B15" s="117"/>
      <c r="C15" s="60"/>
      <c r="D15" s="61"/>
      <c r="E15" s="118" t="s">
        <v>32</v>
      </c>
      <c r="F15" s="118"/>
      <c r="G15" s="118"/>
      <c r="H15" s="62"/>
      <c r="I15" s="63"/>
      <c r="J15" s="63"/>
      <c r="K15" s="63"/>
      <c r="L15" s="116" t="s">
        <v>33</v>
      </c>
      <c r="M15" s="116"/>
      <c r="N15" s="54"/>
    </row>
    <row r="16" spans="1:19" ht="21.75" customHeight="1">
      <c r="A16" s="70"/>
      <c r="B16" s="65"/>
      <c r="C16" s="66"/>
      <c r="D16" s="64"/>
      <c r="E16" s="64"/>
      <c r="F16" s="64"/>
      <c r="G16" s="67"/>
      <c r="H16" s="68"/>
      <c r="I16" s="68"/>
      <c r="J16" s="68"/>
    </row>
    <row r="17" spans="1:10" ht="21.75" customHeight="1">
      <c r="A17" s="70"/>
      <c r="B17" s="65"/>
      <c r="C17" s="66"/>
      <c r="D17" s="64"/>
      <c r="E17" s="64"/>
      <c r="F17" s="64"/>
      <c r="G17" s="67"/>
      <c r="H17" s="68"/>
      <c r="I17" s="68"/>
      <c r="J17" s="68"/>
    </row>
    <row r="18" spans="1:10" ht="21.75" customHeight="1">
      <c r="A18" s="70"/>
      <c r="B18" s="66"/>
      <c r="C18" s="66"/>
      <c r="D18" s="64"/>
      <c r="E18" s="64"/>
      <c r="F18" s="64"/>
      <c r="G18" s="71"/>
      <c r="H18" s="72"/>
      <c r="I18" s="64"/>
      <c r="J18" s="68"/>
    </row>
    <row r="19" spans="1:10" ht="21.75" customHeight="1">
      <c r="A19" s="74"/>
      <c r="B19" s="73"/>
      <c r="C19" s="65"/>
      <c r="D19" s="68"/>
      <c r="E19" s="74"/>
      <c r="F19" s="74"/>
      <c r="G19" s="75"/>
      <c r="H19" s="76"/>
      <c r="I19" s="76"/>
      <c r="J19" s="6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autoFilter ref="A10:U10" xr:uid="{00000000-0001-0000-0100-000000000000}"/>
  <mergeCells count="14">
    <mergeCell ref="C5:D5"/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C505-7BF7-4539-B21B-6B784F54328C}">
  <sheetPr>
    <pageSetUpPr fitToPage="1"/>
  </sheetPr>
  <dimension ref="A4:P16"/>
  <sheetViews>
    <sheetView view="pageBreakPreview" zoomScale="85" zoomScaleNormal="115" zoomScaleSheetLayoutView="85" workbookViewId="0">
      <selection activeCell="B5" sqref="B5"/>
    </sheetView>
  </sheetViews>
  <sheetFormatPr defaultColWidth="9.1796875" defaultRowHeight="20.25" customHeight="1"/>
  <cols>
    <col min="1" max="1" width="4.7265625" style="94" bestFit="1" customWidth="1"/>
    <col min="2" max="2" width="16.7265625" style="94" customWidth="1"/>
    <col min="3" max="3" width="13" style="94" customWidth="1"/>
    <col min="4" max="4" width="31" style="94" customWidth="1"/>
    <col min="5" max="5" width="21.81640625" style="94" customWidth="1"/>
    <col min="6" max="6" width="28.453125" style="94" customWidth="1"/>
    <col min="7" max="7" width="21.81640625" style="94" customWidth="1"/>
    <col min="8" max="8" width="20.7265625" style="94" customWidth="1"/>
    <col min="9" max="9" width="11.26953125" style="101" customWidth="1"/>
    <col min="10" max="10" width="8.81640625" style="101" customWidth="1"/>
    <col min="11" max="11" width="14.54296875" style="101" customWidth="1"/>
    <col min="12" max="12" width="103.81640625" style="94" customWidth="1"/>
    <col min="13" max="13" width="5.453125" style="102" customWidth="1"/>
    <col min="14" max="16" width="5.453125" style="94" customWidth="1"/>
    <col min="17" max="16384" width="9.1796875" style="94"/>
  </cols>
  <sheetData>
    <row r="4" spans="1:16" ht="20.25" customHeight="1">
      <c r="A4" s="93" t="s">
        <v>40</v>
      </c>
      <c r="B4" s="93" t="s">
        <v>41</v>
      </c>
      <c r="C4" s="93" t="s">
        <v>42</v>
      </c>
      <c r="D4" s="93" t="s">
        <v>43</v>
      </c>
      <c r="E4" s="93" t="s">
        <v>55</v>
      </c>
      <c r="F4" s="93" t="s">
        <v>23</v>
      </c>
      <c r="G4" s="93" t="s">
        <v>56</v>
      </c>
      <c r="H4" s="93" t="s">
        <v>44</v>
      </c>
      <c r="I4" s="93" t="s">
        <v>45</v>
      </c>
      <c r="J4" s="93" t="s">
        <v>46</v>
      </c>
      <c r="K4" s="93" t="s">
        <v>47</v>
      </c>
      <c r="L4" s="93" t="s">
        <v>58</v>
      </c>
      <c r="M4" s="124" t="s">
        <v>48</v>
      </c>
      <c r="N4" s="125"/>
      <c r="O4" s="125"/>
      <c r="P4" s="126"/>
    </row>
    <row r="5" spans="1:16" s="98" customFormat="1" ht="201" customHeight="1">
      <c r="A5" s="95">
        <f t="shared" ref="A5" si="0">ROW()-4</f>
        <v>1</v>
      </c>
      <c r="B5" s="95" t="s">
        <v>61</v>
      </c>
      <c r="C5" s="95" t="s">
        <v>62</v>
      </c>
      <c r="D5" s="108" t="s">
        <v>63</v>
      </c>
      <c r="E5" s="96" t="s">
        <v>64</v>
      </c>
      <c r="F5" s="96" t="s">
        <v>57</v>
      </c>
      <c r="G5" s="96" t="s">
        <v>65</v>
      </c>
      <c r="H5" s="97" t="s">
        <v>50</v>
      </c>
      <c r="I5" s="95">
        <v>559</v>
      </c>
      <c r="J5" s="95">
        <f>ROUNDUP(I5*10%,0)</f>
        <v>56</v>
      </c>
      <c r="K5" s="95">
        <f>I5+J5+2</f>
        <v>617</v>
      </c>
      <c r="L5" s="107" t="e" vm="1">
        <v>#VALUE!</v>
      </c>
      <c r="M5" s="127" t="e" vm="2">
        <v>#VALUE!</v>
      </c>
      <c r="N5" s="128"/>
      <c r="O5" s="128"/>
      <c r="P5" s="129"/>
    </row>
    <row r="6" spans="1:16" ht="20.25" customHeight="1">
      <c r="A6" s="130" t="s">
        <v>49</v>
      </c>
      <c r="B6" s="131"/>
      <c r="C6" s="131"/>
      <c r="D6" s="131"/>
      <c r="E6" s="131"/>
      <c r="F6" s="131"/>
      <c r="G6" s="131"/>
      <c r="H6" s="132"/>
      <c r="I6" s="99">
        <f>SUM(I5:I5)</f>
        <v>559</v>
      </c>
      <c r="J6" s="99">
        <f>SUM(J5:J5)</f>
        <v>56</v>
      </c>
      <c r="K6" s="99">
        <f>SUM(K5:K5)</f>
        <v>617</v>
      </c>
      <c r="L6" s="100"/>
      <c r="M6" s="133"/>
      <c r="N6" s="134"/>
      <c r="O6" s="134"/>
      <c r="P6" s="135"/>
    </row>
    <row r="16" spans="1:16" ht="20.25" customHeight="1">
      <c r="J16" s="109">
        <f>K6-1256</f>
        <v>-639</v>
      </c>
    </row>
  </sheetData>
  <autoFilter ref="A4:P6" xr:uid="{00000000-0009-0000-0000-000001000000}">
    <filterColumn colId="12" showButton="0"/>
    <filterColumn colId="13" showButton="0"/>
    <filterColumn colId="14" showButton="0"/>
  </autoFilter>
  <mergeCells count="4">
    <mergeCell ref="M4:P4"/>
    <mergeCell ref="M5:P5"/>
    <mergeCell ref="A6:H6"/>
    <mergeCell ref="M6:P6"/>
  </mergeCells>
  <pageMargins left="0.25" right="0.25" top="0.75" bottom="0.75" header="0.3" footer="0.3"/>
  <pageSetup paperSize="9" scale="3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</vt:lpstr>
      <vt:lpstr>DETAIL 2</vt:lpstr>
      <vt:lpstr>'DETAIL 2'!Print_Area</vt:lpstr>
      <vt:lpstr>PO!Print_Area</vt:lpstr>
      <vt:lpstr>'DETAIL 2'!Print_Titles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2025-07-15T10:57:25Z</cp:lastPrinted>
  <dcterms:created xsi:type="dcterms:W3CDTF">2020-11-11T02:21:38Z</dcterms:created>
  <dcterms:modified xsi:type="dcterms:W3CDTF">2025-07-31T07:29:00Z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