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6-AW26/2-PRODUCTION/4-INTERNAL-PURCHASE-ORDER/4-2-TRIM-ORDER/TRIM-PO/DRAFT-PO/DAVID CARSON/"/>
    </mc:Choice>
  </mc:AlternateContent>
  <xr:revisionPtr revIDLastSave="1234" documentId="13_ncr:1_{060FD0D6-5963-4740-8591-6C5A8FB05237}" xr6:coauthVersionLast="47" xr6:coauthVersionMax="47" xr10:uidLastSave="{9FFC0AD2-B593-48AE-9C96-192CD6EC804D}"/>
  <bookViews>
    <workbookView xWindow="-110" yWindow="-110" windowWidth="19420" windowHeight="10300" xr2:uid="{00000000-000D-0000-FFFF-FFFF00000000}"/>
  </bookViews>
  <sheets>
    <sheet name="PO" sheetId="2" r:id="rId1"/>
    <sheet name="DETAIL 2 (2)" sheetId="6" r:id="rId2"/>
  </sheets>
  <definedNames>
    <definedName name="_xlnm._FilterDatabase" localSheetId="1" hidden="1">'DETAIL 2 (2)'!$A$4:$P$7</definedName>
    <definedName name="_xlnm._FilterDatabase" localSheetId="0" hidden="1">PO!$A$10:$U$10</definedName>
    <definedName name="_xlnm.Print_Area" localSheetId="1">'DETAIL 2 (2)'!$A$1:$P$7</definedName>
    <definedName name="_xlnm.Print_Area" localSheetId="0">PO!$A$1:$N$15</definedName>
    <definedName name="_xlnm.Print_Titles" localSheetId="1">'DETAIL 2 (2)'!$4:$4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A6" i="6"/>
  <c r="J6" i="6"/>
  <c r="K6" i="6"/>
  <c r="F13" i="6"/>
  <c r="I7" i="6"/>
  <c r="J5" i="6"/>
  <c r="A5" i="6"/>
  <c r="I13" i="2"/>
  <c r="K5" i="6" l="1"/>
  <c r="K7" i="6" s="1"/>
  <c r="J17" i="6" s="1"/>
  <c r="J7" i="6"/>
  <c r="O11" i="2"/>
  <c r="K11" i="2" l="1"/>
  <c r="H8" i="2" l="1"/>
  <c r="H7" i="2" l="1"/>
  <c r="K13" i="2" l="1"/>
  <c r="M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<sst xmlns="http://schemas.openxmlformats.org/spreadsheetml/2006/main" count="75" uniqueCount="71">
  <si>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</si>
  <si>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</si>
  <si>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</si>
  <si>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</si>
  <si>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</si>
  <si>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</si>
  <si>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</si>
  <si>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</si>
  <si>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</si>
  <si>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</si>
  <si>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</si>
  <si>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</si>
  <si>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</si>
  <si>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</si>
  <si>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</si>
  <si>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</si>
  <si>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</si>
  <si>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</si>
  <si>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</si>
  <si>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</si>
  <si>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</si>
  <si>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</si>
  <si>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</si>
  <si>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</si>
  <si>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</si>
  <si>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</si>
  <si>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</si>
  <si>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</si>
  <si>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</si>
  <si>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</si>
  <si>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</si>
  <si>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</si>
  <si>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</si>
  <si>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</si>
  <si>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</si>
  <si>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</si>
  <si>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</si>
  <si>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</si>
  <si>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</si>
  <si>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</si>
  <si>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</si>
  <si>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</si>
  <si>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</si>
  <si>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</si>
  <si>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</si>
  <si>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</si>
  <si>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</si>
  <si>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</si>
  <si>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</si>
  <si>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</si>
  <si>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</si>
  <si>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</si>
  <si>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</si>
  <si>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</si>
  <si>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</si>
  <si>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</si>
  <si>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</si>
  <si>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R12  AW26   G2988</t>
  </si>
  <si>
    <t>C0046-SST569</t>
  </si>
  <si>
    <t>SS TEE</t>
  </si>
  <si>
    <t>COTTON T-SHIRT - DAVID CARSON</t>
  </si>
  <si>
    <t>AW26X50048TEE002</t>
  </si>
  <si>
    <t>DJV01XXWCO</t>
  </si>
  <si>
    <t>AW26 - DAVID CARSON</t>
  </si>
  <si>
    <t>RAPHA WHT CARE LBL R</t>
  </si>
  <si>
    <t>BASIC WHITE</t>
  </si>
  <si>
    <t>DJW01XXGGW</t>
  </si>
  <si>
    <t>AW26X50049TOP002</t>
  </si>
  <si>
    <t>HOODIE - DAVID CARSON</t>
  </si>
  <si>
    <t>HOODIE</t>
  </si>
  <si>
    <t>C0046-HOD147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</si>
</sst>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7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3" fontId="6" fillId="0" borderId="0" xfId="1" applyNumberFormat="1" applyFont="1" applyAlignment="1" applyProtection="1">
      <alignment vertical="center"/>
      <protection locked="0"/>
    </xf>
    <xf numFmtId="0" fontId="6" fillId="3" borderId="4" xfId="6" applyFont="1" applyFill="1" applyBorder="1" applyAlignment="1">
      <alignment vertical="center"/>
    </xf>
    <xf numFmtId="0" fontId="6" fillId="3" borderId="5" xfId="6" applyFont="1" applyFill="1" applyBorder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8" zoomScale="55" zoomScaleNormal="55" zoomScaleSheetLayoutView="55" zoomScalePageLayoutView="55" workbookViewId="0">
      <selection activeCell="I16" sqref="I16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3" t="s">
        <v>38</v>
      </c>
      <c r="D5" s="113"/>
      <c r="E5" s="17"/>
      <c r="F5" s="115" t="s">
        <v>6</v>
      </c>
      <c r="G5" s="116"/>
      <c r="H5" s="123" t="s">
        <v>36</v>
      </c>
      <c r="I5" s="124"/>
      <c r="J5" s="18"/>
      <c r="K5" s="18"/>
      <c r="L5" s="19"/>
      <c r="M5" s="20" t="s">
        <v>7</v>
      </c>
      <c r="N5" s="21">
        <v>46014</v>
      </c>
    </row>
    <row r="6" spans="1:19" ht="30.75" customHeight="1">
      <c r="A6" s="81" t="s">
        <v>8</v>
      </c>
      <c r="B6" s="22"/>
      <c r="D6" s="23"/>
      <c r="E6" s="17"/>
      <c r="F6" s="115" t="s">
        <v>9</v>
      </c>
      <c r="G6" s="116"/>
      <c r="H6" s="111" t="s">
        <v>63</v>
      </c>
      <c r="I6" s="112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4"/>
      <c r="C7" s="114"/>
      <c r="D7" s="25"/>
      <c r="E7" s="17"/>
      <c r="F7" s="115" t="s">
        <v>12</v>
      </c>
      <c r="G7" s="116"/>
      <c r="H7" s="117">
        <f>N5+20</f>
        <v>46034</v>
      </c>
      <c r="I7" s="118"/>
      <c r="J7" s="18"/>
      <c r="K7" s="18"/>
      <c r="L7" s="19"/>
      <c r="M7" s="20" t="s">
        <v>13</v>
      </c>
      <c r="N7" s="26" t="s">
        <v>57</v>
      </c>
    </row>
    <row r="8" spans="1:19" ht="30.75" customHeight="1">
      <c r="A8" s="82" t="s">
        <v>14</v>
      </c>
      <c r="B8" s="122"/>
      <c r="C8" s="122"/>
      <c r="D8" s="27"/>
      <c r="E8" s="17"/>
      <c r="F8" s="115" t="s">
        <v>15</v>
      </c>
      <c r="G8" s="116"/>
      <c r="H8" s="117">
        <f>N5+30</f>
        <v>46044</v>
      </c>
      <c r="I8" s="118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50</v>
      </c>
      <c r="B11" s="87"/>
      <c r="C11" s="87" t="s">
        <v>53</v>
      </c>
      <c r="D11" s="87" t="s">
        <v>51</v>
      </c>
      <c r="E11" s="87" t="s">
        <v>51</v>
      </c>
      <c r="F11" s="88" t="s">
        <v>52</v>
      </c>
      <c r="G11" s="89" t="s">
        <v>65</v>
      </c>
      <c r="H11" s="90" t="s">
        <v>35</v>
      </c>
      <c r="I11" s="92">
        <v>924</v>
      </c>
      <c r="J11" s="91">
        <v>0</v>
      </c>
      <c r="K11" s="91">
        <f t="shared" ref="K11" si="0">I11-J11</f>
        <v>924</v>
      </c>
      <c r="L11" s="103"/>
      <c r="M11" s="104"/>
      <c r="N11" s="85"/>
      <c r="O11" s="7">
        <f>688+5</f>
        <v>693</v>
      </c>
    </row>
    <row r="12" spans="1:19" ht="21.75" customHeight="1">
      <c r="A12" s="40"/>
      <c r="B12" s="40"/>
      <c r="C12" s="41"/>
      <c r="D12" s="42"/>
      <c r="E12" s="42"/>
      <c r="F12" s="43"/>
      <c r="G12" s="44"/>
      <c r="H12" s="40"/>
      <c r="I12" s="45"/>
      <c r="J12" s="45"/>
      <c r="K12" s="45"/>
      <c r="L12" s="46"/>
      <c r="M12" s="105"/>
      <c r="N12" s="47"/>
      <c r="O12" s="86"/>
    </row>
    <row r="13" spans="1:19" ht="42.75" customHeight="1">
      <c r="A13" s="48"/>
      <c r="B13" s="48"/>
      <c r="C13" s="49"/>
      <c r="D13" s="48"/>
      <c r="E13" s="48"/>
      <c r="F13" s="48"/>
      <c r="G13" s="50"/>
      <c r="H13" s="61" t="s">
        <v>30</v>
      </c>
      <c r="I13" s="51">
        <f>SUM(I11:I12)</f>
        <v>924</v>
      </c>
      <c r="J13" s="52"/>
      <c r="K13" s="51">
        <f>SUM(K11:K12)</f>
        <v>924</v>
      </c>
      <c r="L13" s="53"/>
      <c r="M13" s="106">
        <f>SUM(M11:M11)</f>
        <v>0</v>
      </c>
      <c r="N13" s="54"/>
    </row>
    <row r="14" spans="1:19" ht="21.75" customHeight="1">
      <c r="A14" s="55"/>
      <c r="B14" s="55"/>
      <c r="C14" s="56"/>
      <c r="D14" s="57"/>
      <c r="E14" s="57"/>
      <c r="F14" s="57"/>
      <c r="G14" s="58"/>
      <c r="H14" s="54"/>
      <c r="I14" s="54"/>
      <c r="J14" s="54"/>
      <c r="K14" s="54"/>
      <c r="L14" s="59"/>
      <c r="M14" s="59"/>
      <c r="N14" s="54"/>
    </row>
    <row r="15" spans="1:19" ht="21.75" customHeight="1">
      <c r="A15" s="120" t="s">
        <v>31</v>
      </c>
      <c r="B15" s="120"/>
      <c r="C15" s="60"/>
      <c r="D15" s="61"/>
      <c r="E15" s="121" t="s">
        <v>32</v>
      </c>
      <c r="F15" s="121"/>
      <c r="G15" s="121"/>
      <c r="H15" s="62"/>
      <c r="I15" s="63"/>
      <c r="J15" s="63"/>
      <c r="K15" s="63"/>
      <c r="L15" s="119" t="s">
        <v>33</v>
      </c>
      <c r="M15" s="119"/>
      <c r="N15" s="54"/>
    </row>
    <row r="16" spans="1:19" ht="21.75" customHeight="1">
      <c r="A16" s="70"/>
      <c r="B16" s="65"/>
      <c r="C16" s="66"/>
      <c r="D16" s="64"/>
      <c r="E16" s="64"/>
      <c r="F16" s="64"/>
      <c r="G16" s="67"/>
      <c r="H16" s="68"/>
      <c r="I16" s="110">
        <f>I13-463</f>
        <v>461</v>
      </c>
      <c r="J16" s="68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68"/>
      <c r="J17" s="68"/>
    </row>
    <row r="18" spans="1:10" ht="21.75" customHeight="1">
      <c r="A18" s="70"/>
      <c r="B18" s="66"/>
      <c r="C18" s="66"/>
      <c r="D18" s="64"/>
      <c r="E18" s="64"/>
      <c r="F18" s="64"/>
      <c r="G18" s="71"/>
      <c r="H18" s="72"/>
      <c r="I18" s="64"/>
      <c r="J18" s="68"/>
    </row>
    <row r="19" spans="1:10" ht="21.75" customHeight="1">
      <c r="A19" s="74"/>
      <c r="B19" s="73"/>
      <c r="C19" s="65"/>
      <c r="D19" s="68"/>
      <c r="E19" s="74"/>
      <c r="F19" s="74"/>
      <c r="G19" s="75"/>
      <c r="H19" s="76"/>
      <c r="I19" s="76"/>
      <c r="J19" s="6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autoFilter ref="A10:U10" xr:uid="{00000000-0001-0000-0100-000000000000}"/>
  <mergeCells count="13">
    <mergeCell ref="C5:D5"/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CF70-B7DA-45C1-847B-FDA5F6FE655A}">
  <sheetPr>
    <pageSetUpPr fitToPage="1"/>
  </sheetPr>
  <dimension ref="A4:P17"/>
  <sheetViews>
    <sheetView view="pageBreakPreview" topLeftCell="F5" zoomScale="85" zoomScaleNormal="115" zoomScaleSheetLayoutView="85" workbookViewId="0">
      <selection activeCell="K5" sqref="G5:K5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2" style="94" bestFit="1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54</v>
      </c>
      <c r="F4" s="93" t="s">
        <v>23</v>
      </c>
      <c r="G4" s="93" t="s">
        <v>55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56</v>
      </c>
      <c r="M4" s="125" t="s">
        <v>47</v>
      </c>
      <c r="N4" s="126"/>
      <c r="O4" s="126"/>
      <c r="P4" s="127"/>
    </row>
    <row r="5" spans="1:16" s="98" customFormat="1" ht="199.5" customHeight="1">
      <c r="A5" s="95">
        <f t="shared" ref="A5" si="0">ROW()-4</f>
        <v>1</v>
      </c>
      <c r="B5" s="95" t="s">
        <v>58</v>
      </c>
      <c r="C5" s="95" t="s">
        <v>59</v>
      </c>
      <c r="D5" s="108" t="s">
        <v>60</v>
      </c>
      <c r="E5" s="96" t="s">
        <v>61</v>
      </c>
      <c r="F5" s="96" t="s">
        <v>64</v>
      </c>
      <c r="G5" s="96" t="s">
        <v>62</v>
      </c>
      <c r="H5" s="97" t="s">
        <v>49</v>
      </c>
      <c r="I5" s="95">
        <v>446</v>
      </c>
      <c r="J5" s="95">
        <f>ROUNDUP(I5*10%,0)</f>
        <v>45</v>
      </c>
      <c r="K5" s="95">
        <f>I5+J5</f>
        <v>491</v>
      </c>
      <c r="L5" s="107" t="e" vm="1">
        <v>#VALUE!</v>
      </c>
      <c r="M5" s="128" t="e" vm="2">
        <v>#VALUE!</v>
      </c>
      <c r="N5" s="129"/>
      <c r="O5" s="129"/>
      <c r="P5" s="130"/>
    </row>
    <row r="6" spans="1:16" s="98" customFormat="1" ht="199.5" customHeight="1">
      <c r="A6" s="95">
        <f>ROW()-4</f>
        <v>2</v>
      </c>
      <c r="B6" s="95" t="s">
        <v>70</v>
      </c>
      <c r="C6" s="95" t="s">
        <v>69</v>
      </c>
      <c r="D6" s="108" t="s">
        <v>68</v>
      </c>
      <c r="E6" s="96" t="s">
        <v>67</v>
      </c>
      <c r="F6" s="96" t="s">
        <v>64</v>
      </c>
      <c r="G6" s="96" t="s">
        <v>66</v>
      </c>
      <c r="H6" s="97" t="s">
        <v>49</v>
      </c>
      <c r="I6" s="95">
        <v>393</v>
      </c>
      <c r="J6" s="95">
        <f>ROUNDUP(I6*10%,0)</f>
        <v>40</v>
      </c>
      <c r="K6" s="95">
        <f>I6+J6</f>
        <v>433</v>
      </c>
      <c r="L6" s="107" t="e" vm="3">
        <v>#VALUE!</v>
      </c>
      <c r="M6" s="128" t="e" vm="2">
        <v>#VALUE!</v>
      </c>
      <c r="N6" s="129"/>
      <c r="O6" s="129"/>
      <c r="P6" s="130"/>
    </row>
    <row r="7" spans="1:16" ht="20.25" customHeight="1">
      <c r="A7" s="131" t="s">
        <v>48</v>
      </c>
      <c r="B7" s="132"/>
      <c r="C7" s="132"/>
      <c r="D7" s="132"/>
      <c r="E7" s="132"/>
      <c r="F7" s="132"/>
      <c r="G7" s="132"/>
      <c r="H7" s="133"/>
      <c r="I7" s="99">
        <f>SUM(I5:I5)</f>
        <v>446</v>
      </c>
      <c r="J7" s="99">
        <f>SUM(J5:J5)</f>
        <v>45</v>
      </c>
      <c r="K7" s="99">
        <f>SUM(K5:K5)</f>
        <v>491</v>
      </c>
      <c r="L7" s="100"/>
      <c r="M7" s="134"/>
      <c r="N7" s="135"/>
      <c r="O7" s="135"/>
      <c r="P7" s="136"/>
    </row>
    <row r="13" spans="1:16" ht="20.25" customHeight="1">
      <c r="F13" s="94">
        <f>357+13</f>
        <v>370</v>
      </c>
    </row>
    <row r="17" spans="10:10" ht="20.25" customHeight="1">
      <c r="J17" s="109">
        <f>K7-1256</f>
        <v>-765</v>
      </c>
    </row>
  </sheetData>
  <autoFilter ref="A4:P7" xr:uid="{00000000-0009-0000-0000-000001000000}">
    <filterColumn colId="12" showButton="0"/>
    <filterColumn colId="13" showButton="0"/>
    <filterColumn colId="14" showButton="0"/>
  </autoFilter>
  <mergeCells count="5">
    <mergeCell ref="M4:P4"/>
    <mergeCell ref="M5:P5"/>
    <mergeCell ref="A7:H7"/>
    <mergeCell ref="M7:P7"/>
    <mergeCell ref="M6:P6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92B2DC-EE42-4074-A289-40378EF6B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 (2)</vt:lpstr>
      <vt:lpstr>'DETAIL 2 (2)'!Print_Area</vt:lpstr>
      <vt:lpstr>PO!Print_Area</vt:lpstr>
      <vt:lpstr>'DETAIL 2 (2)'!Print_Titles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2025-12-24T02:25:02Z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