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APHA/3-SS25/2-PRODUCTION/4-INTERNAL-PURCHASE-ORDER/4-2-TRIM-ORDER/TRIM-PO/DRAFT-PO/GIRO/"/>
    </mc:Choice>
  </mc:AlternateContent>
  <xr:revisionPtr revIDLastSave="1015" documentId="6_{13C73650-2F37-4722-8F0F-29C69CA899BB}" xr6:coauthVersionLast="47" xr6:coauthVersionMax="47" xr10:uidLastSave="{A7BACC85-AFCE-4E1D-8C0A-0C5AD9539F2B}"/>
  <bookViews>
    <workbookView xWindow="-120" yWindow="-120" windowWidth="20730" windowHeight="11040" xr2:uid="{00000000-000D-0000-FFFF-FFFF00000000}"/>
  </bookViews>
  <sheets>
    <sheet name="PO" sheetId="2" r:id="rId1"/>
    <sheet name="Barcodes" sheetId="7" r:id="rId2"/>
  </sheets>
  <definedNames>
    <definedName name="_xlnm._FilterDatabase" localSheetId="1" hidden="1">Barcodes!$A$2:$N$50</definedName>
    <definedName name="BARCODE">#REF!</definedName>
    <definedName name="COLOR">#REF!</definedName>
    <definedName name="_xlnm.Print_Area" localSheetId="1">Barcodes!$A$1:$M$381</definedName>
    <definedName name="_xlnm.Print_Area" localSheetId="0">PO!$A$1:$N$15</definedName>
    <definedName name="_xlnm.Print_Titles" localSheetId="0">PO!$4:$10</definedName>
    <definedName name="S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2" l="1"/>
  <c r="K3" i="7"/>
  <c r="M3" i="7" s="1"/>
  <c r="M4" i="7"/>
  <c r="M5" i="7"/>
  <c r="M6" i="7"/>
  <c r="M7" i="7"/>
  <c r="M8" i="7"/>
  <c r="M9" i="7"/>
  <c r="M10" i="7"/>
  <c r="M11" i="7"/>
  <c r="M12" i="7"/>
  <c r="M13" i="7"/>
  <c r="M14" i="7"/>
  <c r="K4" i="7"/>
  <c r="K5" i="7"/>
  <c r="K6" i="7"/>
  <c r="K7" i="7"/>
  <c r="K8" i="7"/>
  <c r="K9" i="7"/>
  <c r="K10" i="7"/>
  <c r="K11" i="7"/>
  <c r="K12" i="7"/>
  <c r="K13" i="7"/>
  <c r="K14" i="7"/>
  <c r="J4" i="7"/>
  <c r="J5" i="7"/>
  <c r="J6" i="7"/>
  <c r="J7" i="7"/>
  <c r="J8" i="7"/>
  <c r="J9" i="7"/>
  <c r="J10" i="7"/>
  <c r="J11" i="7"/>
  <c r="J12" i="7"/>
  <c r="J13" i="7"/>
  <c r="J14" i="7"/>
  <c r="J3" i="7"/>
  <c r="K381" i="7" l="1"/>
  <c r="I13" i="2" l="1"/>
  <c r="H8" i="2"/>
  <c r="H7" i="2" l="1"/>
  <c r="K11" i="2" l="1"/>
  <c r="M11" i="2" l="1"/>
  <c r="M13" i="2" l="1"/>
  <c r="K13" i="2"/>
</calcChain>
</file>

<file path=xl/sharedStrings.xml><?xml version="1.0" encoding="utf-8"?>
<sst xmlns="http://schemas.openxmlformats.org/spreadsheetml/2006/main" count="156" uniqueCount="98">
  <si>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</si>
  <si>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</si>
  <si>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</si>
  <si>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</si>
  <si>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</si>
  <si>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</si>
  <si>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</si>
  <si>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</si>
  <si>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</si>
  <si>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</si>
  <si>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</si>
  <si>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</si>
  <si>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</si>
  <si>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</si>
  <si>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</si>
  <si>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</si>
  <si>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</si>
  <si>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</si>
  <si>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</si>
  <si>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</si>
  <si>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</si>
  <si>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</si>
  <si>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</si>
  <si>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</si>
  <si>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</si>
  <si>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</si>
  <si>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</si>
  <si>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</si>
  <si>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</si>
  <si>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</si>
  <si>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</si>
  <si>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</si>
  <si>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</si>
  <si>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</si>
  <si>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</si>
  <si>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PCS</t>
  </si>
  <si>
    <t>NOMINATED SUPPLIER</t>
  </si>
  <si>
    <t>RAPHA</t>
  </si>
  <si>
    <t>THANH QUÝ / QUỲNH</t>
  </si>
  <si>
    <t>RAPHA
ADH1</t>
  </si>
  <si>
    <t>WHITE/BLACK</t>
  </si>
  <si>
    <t>ALL STYLES</t>
  </si>
  <si>
    <t>Barcode
Sticker RAPHA
ADH1</t>
  </si>
  <si>
    <t>SKU</t>
  </si>
  <si>
    <t>BARCODE</t>
  </si>
  <si>
    <t>NAME</t>
  </si>
  <si>
    <t>COLOUR</t>
  </si>
  <si>
    <t>SIZE</t>
  </si>
  <si>
    <t>LRG</t>
  </si>
  <si>
    <t>MED</t>
  </si>
  <si>
    <t>SML</t>
  </si>
  <si>
    <t>XLG</t>
  </si>
  <si>
    <t>XSM</t>
  </si>
  <si>
    <t>XXL</t>
  </si>
  <si>
    <t>QTY</t>
  </si>
  <si>
    <t>R12  SS25  G2773</t>
  </si>
  <si>
    <t>Byways</t>
  </si>
  <si>
    <t>EXTRA</t>
  </si>
  <si>
    <t>ORDER NUMBER</t>
  </si>
  <si>
    <t>STICKER FOR POLY BAG + HANGTAG</t>
  </si>
  <si>
    <t>STICKER FOR CARTON</t>
  </si>
  <si>
    <t>TOTAL ORDER</t>
  </si>
  <si>
    <t>MUL</t>
  </si>
  <si>
    <t>UA STYLE NAME</t>
  </si>
  <si>
    <t>UA COLOR</t>
  </si>
  <si>
    <t>SS25 - GIRO</t>
  </si>
  <si>
    <t>CQB01XXMULLRG</t>
  </si>
  <si>
    <t>5059526503651</t>
  </si>
  <si>
    <t>CQB01XXMULMED</t>
  </si>
  <si>
    <t>5059526503644</t>
  </si>
  <si>
    <t>CQB01XXMULSML</t>
  </si>
  <si>
    <t>5059526503637</t>
  </si>
  <si>
    <t>CQB01XXMULXLG</t>
  </si>
  <si>
    <t>5059526503668</t>
  </si>
  <si>
    <t>CQB01XXMULXSM</t>
  </si>
  <si>
    <t>5059526503620</t>
  </si>
  <si>
    <t>CQB01XXMULXXL</t>
  </si>
  <si>
    <t>5059526503675</t>
  </si>
  <si>
    <t>CQC01XXMULLRG</t>
  </si>
  <si>
    <t>5059526503729</t>
  </si>
  <si>
    <t>CQC01XXMULMED</t>
  </si>
  <si>
    <t>5059526503712</t>
  </si>
  <si>
    <t>CQC01XXMULSML</t>
  </si>
  <si>
    <t>5059526503705</t>
  </si>
  <si>
    <t>CQC01XXMULXLG</t>
  </si>
  <si>
    <t>5059526503736</t>
  </si>
  <si>
    <t>CQC01XXMULXSM</t>
  </si>
  <si>
    <t>5059526503699</t>
  </si>
  <si>
    <t>CQC01XXMULXXS</t>
  </si>
  <si>
    <t>5059526503682</t>
  </si>
  <si>
    <t>EF Giro SS T-Shirt</t>
  </si>
  <si>
    <t>EF Giro Women's T-shirt</t>
  </si>
  <si>
    <t>XXS</t>
  </si>
  <si>
    <t>CQB01XX</t>
  </si>
  <si>
    <t>C0046-SST239</t>
  </si>
  <si>
    <t>C0046-SST238</t>
  </si>
  <si>
    <t>WHITE</t>
  </si>
  <si>
    <t>CQC01XX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</si>
</sst>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2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8"/>
      <color indexed="8"/>
      <name val="Muli"/>
    </font>
    <font>
      <b/>
      <sz val="10"/>
      <color rgb="FF000000"/>
      <name val="Adobe Caslon Pro"/>
    </font>
    <font>
      <sz val="10"/>
      <color rgb="FF000000"/>
      <name val="Adobe Caslon Pro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9A9A9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8" fillId="0" borderId="0"/>
  </cellStyleXfs>
  <cellXfs count="121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4" borderId="2" xfId="0" applyFont="1" applyFill="1" applyBorder="1" applyAlignment="1">
      <alignment vertical="top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7" fontId="6" fillId="4" borderId="8" xfId="9" quotePrefix="1" applyNumberFormat="1" applyFont="1" applyFill="1" applyBorder="1" applyAlignment="1">
      <alignment horizontal="center" vertical="center"/>
    </xf>
    <xf numFmtId="167" fontId="7" fillId="4" borderId="1" xfId="9" quotePrefix="1" applyNumberFormat="1" applyFont="1" applyFill="1" applyBorder="1" applyAlignment="1">
      <alignment horizontal="center" vertical="center"/>
    </xf>
    <xf numFmtId="15" fontId="6" fillId="4" borderId="1" xfId="2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vertical="top"/>
    </xf>
    <xf numFmtId="0" fontId="7" fillId="4" borderId="1" xfId="3" quotePrefix="1" applyFont="1" applyFill="1" applyBorder="1" applyAlignment="1">
      <alignment horizontal="center" vertical="center"/>
    </xf>
    <xf numFmtId="0" fontId="11" fillId="4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1" fillId="4" borderId="10" xfId="8" applyFont="1" applyFill="1" applyBorder="1" applyAlignment="1" applyProtection="1">
      <alignment vertical="top"/>
    </xf>
    <xf numFmtId="164" fontId="6" fillId="4" borderId="0" xfId="6" applyNumberFormat="1" applyFont="1" applyFill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6" borderId="1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7" fillId="6" borderId="1" xfId="6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167" fontId="7" fillId="6" borderId="1" xfId="9" applyNumberFormat="1" applyFont="1" applyFill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168" fontId="9" fillId="3" borderId="1" xfId="9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 wrapText="1"/>
    </xf>
    <xf numFmtId="3" fontId="13" fillId="7" borderId="1" xfId="3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 wrapText="1"/>
    </xf>
    <xf numFmtId="166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6" fillId="4" borderId="0" xfId="2" applyFont="1" applyFill="1" applyAlignment="1">
      <alignment horizontal="left" vertical="center" wrapText="1"/>
    </xf>
    <xf numFmtId="0" fontId="14" fillId="4" borderId="0" xfId="2" applyFont="1" applyFill="1" applyAlignment="1">
      <alignment horizontal="center" vertical="center" wrapText="1"/>
    </xf>
    <xf numFmtId="3" fontId="7" fillId="5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4" borderId="0" xfId="9" applyNumberFormat="1" applyFont="1" applyFill="1" applyAlignment="1">
      <alignment horizontal="center" vertical="center" wrapText="1"/>
    </xf>
    <xf numFmtId="168" fontId="7" fillId="5" borderId="1" xfId="9" applyNumberFormat="1" applyFont="1" applyFill="1" applyBorder="1" applyAlignment="1">
      <alignment vertical="center" wrapText="1"/>
    </xf>
    <xf numFmtId="0" fontId="6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left" vertical="center"/>
    </xf>
    <xf numFmtId="14" fontId="16" fillId="4" borderId="0" xfId="2" quotePrefix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 wrapText="1"/>
    </xf>
    <xf numFmtId="167" fontId="6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168" fontId="6" fillId="0" borderId="1" xfId="9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4" borderId="2" xfId="6" applyFont="1" applyFill="1" applyBorder="1" applyAlignment="1">
      <alignment horizontal="center" vertical="center"/>
    </xf>
    <xf numFmtId="0" fontId="7" fillId="4" borderId="3" xfId="6" applyFont="1" applyFill="1" applyBorder="1" applyAlignment="1">
      <alignment horizontal="center" vertical="center"/>
    </xf>
    <xf numFmtId="0" fontId="7" fillId="4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0" fontId="19" fillId="0" borderId="1" xfId="11" applyFont="1" applyBorder="1" applyAlignment="1">
      <alignment horizontal="center" vertical="center" wrapText="1"/>
    </xf>
    <xf numFmtId="166" fontId="8" fillId="0" borderId="12" xfId="5" applyNumberFormat="1" applyFont="1" applyFill="1" applyBorder="1" applyAlignment="1">
      <alignment horizontal="center" vertical="center" wrapText="1"/>
    </xf>
    <xf numFmtId="49" fontId="21" fillId="0" borderId="0" xfId="0" applyNumberFormat="1" applyFont="1"/>
    <xf numFmtId="0" fontId="0" fillId="10" borderId="0" xfId="0" applyFill="1"/>
    <xf numFmtId="49" fontId="20" fillId="9" borderId="0" xfId="0" applyNumberFormat="1" applyFont="1" applyFill="1" applyAlignment="1">
      <alignment vertical="center" wrapText="1"/>
    </xf>
    <xf numFmtId="49" fontId="20" fillId="10" borderId="0" xfId="0" applyNumberFormat="1" applyFont="1" applyFill="1" applyAlignment="1">
      <alignment vertical="center" wrapText="1"/>
    </xf>
    <xf numFmtId="0" fontId="21" fillId="0" borderId="0" xfId="0" applyFont="1"/>
    <xf numFmtId="49" fontId="20" fillId="1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3" fontId="21" fillId="0" borderId="0" xfId="0" applyNumberFormat="1" applyFont="1"/>
    <xf numFmtId="0" fontId="6" fillId="4" borderId="3" xfId="0" applyFont="1" applyFill="1" applyBorder="1" applyAlignment="1">
      <alignment horizontal="left" vertical="top"/>
    </xf>
    <xf numFmtId="0" fontId="7" fillId="4" borderId="4" xfId="6" applyFont="1" applyFill="1" applyBorder="1" applyAlignment="1">
      <alignment horizontal="left" vertical="center" wrapText="1"/>
    </xf>
    <xf numFmtId="0" fontId="7" fillId="4" borderId="5" xfId="6" applyFont="1" applyFill="1" applyBorder="1" applyAlignment="1">
      <alignment horizontal="left" vertical="center" wrapText="1"/>
    </xf>
    <xf numFmtId="164" fontId="6" fillId="4" borderId="4" xfId="6" applyNumberFormat="1" applyFont="1" applyFill="1" applyBorder="1" applyAlignment="1">
      <alignment horizontal="center" vertical="center"/>
    </xf>
    <xf numFmtId="164" fontId="6" fillId="4" borderId="5" xfId="6" applyNumberFormat="1" applyFont="1" applyFill="1" applyBorder="1" applyAlignment="1">
      <alignment horizontal="center" vertical="center"/>
    </xf>
    <xf numFmtId="0" fontId="7" fillId="4" borderId="4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167" fontId="14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19FA8E7D-54EB-4D65-B6FA-47D1310AFFF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103909</xdr:colOff>
      <xdr:row>10</xdr:row>
      <xdr:rowOff>294408</xdr:rowOff>
    </xdr:from>
    <xdr:ext cx="1920389" cy="2147455"/>
    <xdr:pic>
      <xdr:nvPicPr>
        <xdr:cNvPr id="3" name="Picture 2">
          <a:extLst>
            <a:ext uri="{FF2B5EF4-FFF2-40B4-BE49-F238E27FC236}">
              <a16:creationId xmlns:a16="http://schemas.microsoft.com/office/drawing/2014/main" id="{E51993D8-A846-456C-8459-790C7C0B1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32136" y="4381499"/>
          <a:ext cx="1920389" cy="2147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0"/>
  <sheetViews>
    <sheetView tabSelected="1" view="pageBreakPreview" topLeftCell="A7" zoomScale="55" zoomScaleNormal="55" zoomScaleSheetLayoutView="55" zoomScalePageLayoutView="55" workbookViewId="0">
      <selection activeCell="I17" sqref="I17"/>
    </sheetView>
  </sheetViews>
  <sheetFormatPr defaultColWidth="9.28515625" defaultRowHeight="24"/>
  <cols>
    <col min="1" max="1" width="27" style="96" customWidth="1"/>
    <col min="2" max="2" width="14.5703125" style="7" customWidth="1"/>
    <col min="3" max="3" width="28.7109375" style="7" customWidth="1"/>
    <col min="4" max="4" width="27.5703125" style="7" customWidth="1"/>
    <col min="5" max="5" width="21.42578125" style="7" customWidth="1"/>
    <col min="6" max="6" width="20.140625" style="7" customWidth="1"/>
    <col min="7" max="7" width="23.85546875" style="87" customWidth="1"/>
    <col min="8" max="8" width="10.28515625" style="7" customWidth="1"/>
    <col min="9" max="9" width="19.28515625" style="7" customWidth="1"/>
    <col min="10" max="10" width="12.28515625" style="7" customWidth="1"/>
    <col min="11" max="11" width="18" style="7" customWidth="1"/>
    <col min="12" max="12" width="23" style="79" customWidth="1"/>
    <col min="13" max="13" width="27.7109375" style="79" customWidth="1"/>
    <col min="14" max="14" width="31.85546875" style="7" customWidth="1"/>
    <col min="15" max="15" width="13.28515625" style="7" bestFit="1" customWidth="1"/>
    <col min="16" max="16" width="13.7109375" style="7" bestFit="1" customWidth="1"/>
    <col min="17" max="16384" width="9.28515625" style="7"/>
  </cols>
  <sheetData>
    <row r="1" spans="1:21" ht="28.5" customHeight="1">
      <c r="A1" s="90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21" ht="28.5" customHeight="1">
      <c r="A2" s="90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21" ht="28.5" customHeight="1">
      <c r="A3" s="91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21" ht="10.15" customHeight="1">
      <c r="A4" s="90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21" ht="30.75" customHeight="1">
      <c r="A5" s="92" t="s">
        <v>5</v>
      </c>
      <c r="C5" s="97" t="s">
        <v>56</v>
      </c>
      <c r="D5" s="17"/>
      <c r="E5" s="18"/>
      <c r="F5" s="109" t="s">
        <v>6</v>
      </c>
      <c r="G5" s="110"/>
      <c r="H5" s="113" t="s">
        <v>37</v>
      </c>
      <c r="I5" s="114"/>
      <c r="J5" s="19"/>
      <c r="K5" s="19"/>
      <c r="L5" s="20"/>
      <c r="M5" s="21" t="s">
        <v>7</v>
      </c>
      <c r="N5" s="22"/>
    </row>
    <row r="6" spans="1:21" ht="30.75" customHeight="1">
      <c r="A6" s="93" t="s">
        <v>8</v>
      </c>
      <c r="B6" s="23"/>
      <c r="D6" s="24"/>
      <c r="E6" s="18"/>
      <c r="F6" s="109" t="s">
        <v>9</v>
      </c>
      <c r="G6" s="110"/>
      <c r="H6" s="115" t="s">
        <v>65</v>
      </c>
      <c r="I6" s="116"/>
      <c r="J6" s="19"/>
      <c r="K6" s="19"/>
      <c r="L6" s="20"/>
      <c r="M6" s="21" t="s">
        <v>10</v>
      </c>
      <c r="N6" s="25"/>
    </row>
    <row r="7" spans="1:21" ht="30.75" customHeight="1">
      <c r="A7" s="93" t="s">
        <v>11</v>
      </c>
      <c r="B7" s="108"/>
      <c r="C7" s="108"/>
      <c r="D7" s="26"/>
      <c r="E7" s="18"/>
      <c r="F7" s="109" t="s">
        <v>12</v>
      </c>
      <c r="G7" s="110"/>
      <c r="H7" s="111">
        <f>N5+20</f>
        <v>20</v>
      </c>
      <c r="I7" s="112"/>
      <c r="J7" s="19"/>
      <c r="K7" s="19"/>
      <c r="L7" s="20"/>
      <c r="M7" s="21" t="s">
        <v>13</v>
      </c>
      <c r="N7" s="27" t="s">
        <v>55</v>
      </c>
    </row>
    <row r="8" spans="1:21" ht="30.75" customHeight="1">
      <c r="A8" s="94" t="s">
        <v>14</v>
      </c>
      <c r="B8" s="120"/>
      <c r="C8" s="120"/>
      <c r="D8" s="28"/>
      <c r="E8" s="18"/>
      <c r="F8" s="109" t="s">
        <v>15</v>
      </c>
      <c r="G8" s="110"/>
      <c r="H8" s="111">
        <f>N5+30</f>
        <v>30</v>
      </c>
      <c r="I8" s="112"/>
      <c r="J8" s="29"/>
      <c r="K8" s="29"/>
      <c r="L8" s="20"/>
      <c r="M8" s="21" t="s">
        <v>16</v>
      </c>
      <c r="N8" s="30" t="s">
        <v>38</v>
      </c>
      <c r="O8" s="31"/>
      <c r="P8" s="31"/>
    </row>
    <row r="9" spans="1:21" ht="5.65" customHeight="1">
      <c r="A9" s="95"/>
      <c r="B9" s="32"/>
      <c r="C9" s="33"/>
      <c r="D9" s="32"/>
      <c r="E9" s="9"/>
      <c r="F9" s="32"/>
      <c r="G9" s="34"/>
      <c r="H9" s="32"/>
      <c r="I9" s="32"/>
      <c r="J9" s="9"/>
      <c r="K9" s="9"/>
      <c r="L9" s="35"/>
      <c r="M9" s="15"/>
      <c r="N9" s="16"/>
    </row>
    <row r="10" spans="1:21" ht="96">
      <c r="A10" s="36" t="s">
        <v>17</v>
      </c>
      <c r="B10" s="36" t="s">
        <v>18</v>
      </c>
      <c r="C10" s="37" t="s">
        <v>19</v>
      </c>
      <c r="D10" s="36" t="s">
        <v>20</v>
      </c>
      <c r="E10" s="36" t="s">
        <v>21</v>
      </c>
      <c r="F10" s="38" t="s">
        <v>22</v>
      </c>
      <c r="G10" s="36" t="s">
        <v>23</v>
      </c>
      <c r="H10" s="38" t="s">
        <v>24</v>
      </c>
      <c r="I10" s="39" t="s">
        <v>25</v>
      </c>
      <c r="J10" s="39" t="s">
        <v>26</v>
      </c>
      <c r="K10" s="39" t="s">
        <v>27</v>
      </c>
      <c r="L10" s="40" t="s">
        <v>28</v>
      </c>
      <c r="M10" s="40" t="s">
        <v>29</v>
      </c>
      <c r="N10" s="38" t="s">
        <v>3</v>
      </c>
      <c r="R10" s="31"/>
      <c r="S10" s="31"/>
    </row>
    <row r="11" spans="1:21" ht="232.5" customHeight="1">
      <c r="A11" s="88" t="s">
        <v>41</v>
      </c>
      <c r="B11" s="88"/>
      <c r="C11" s="43" t="s">
        <v>42</v>
      </c>
      <c r="D11" s="45" t="s">
        <v>36</v>
      </c>
      <c r="E11" s="45" t="s">
        <v>36</v>
      </c>
      <c r="F11" s="44" t="s">
        <v>39</v>
      </c>
      <c r="G11" s="46" t="s">
        <v>40</v>
      </c>
      <c r="H11" s="47" t="s">
        <v>35</v>
      </c>
      <c r="I11" s="98">
        <v>3170</v>
      </c>
      <c r="J11" s="41">
        <v>0</v>
      </c>
      <c r="K11" s="41">
        <f t="shared" ref="K11" si="0">I11-J11</f>
        <v>3170</v>
      </c>
      <c r="L11" s="89">
        <v>0</v>
      </c>
      <c r="M11" s="42">
        <f t="shared" ref="M11" si="1">K11*L11</f>
        <v>0</v>
      </c>
      <c r="N11" s="99"/>
      <c r="P11" s="7">
        <v>3654</v>
      </c>
      <c r="Q11" s="7">
        <v>10793</v>
      </c>
      <c r="R11" s="7">
        <v>20547</v>
      </c>
      <c r="S11" s="7">
        <v>17187</v>
      </c>
      <c r="T11" s="7">
        <v>8414</v>
      </c>
      <c r="U11" s="7">
        <v>2511</v>
      </c>
    </row>
    <row r="12" spans="1:21" ht="21.75" customHeight="1">
      <c r="A12" s="48"/>
      <c r="B12" s="48"/>
      <c r="C12" s="49"/>
      <c r="D12" s="50"/>
      <c r="E12" s="50"/>
      <c r="F12" s="51"/>
      <c r="G12" s="52"/>
      <c r="H12" s="48"/>
      <c r="I12" s="53"/>
      <c r="J12" s="53"/>
      <c r="K12" s="53"/>
      <c r="L12" s="54"/>
      <c r="M12" s="55"/>
      <c r="N12" s="56"/>
    </row>
    <row r="13" spans="1:21" ht="33.6" customHeight="1">
      <c r="A13" s="57"/>
      <c r="B13" s="57"/>
      <c r="C13" s="58"/>
      <c r="D13" s="57"/>
      <c r="E13" s="57"/>
      <c r="F13" s="57"/>
      <c r="G13" s="59"/>
      <c r="H13" s="71" t="s">
        <v>30</v>
      </c>
      <c r="I13" s="60">
        <f>SUM(I11:I12)</f>
        <v>3170</v>
      </c>
      <c r="J13" s="61"/>
      <c r="K13" s="60">
        <f>SUM(K11:K12)</f>
        <v>3170</v>
      </c>
      <c r="L13" s="62"/>
      <c r="M13" s="63">
        <f>SUM(M11:M12)</f>
        <v>0</v>
      </c>
      <c r="N13" s="64"/>
    </row>
    <row r="14" spans="1:21" ht="21.75" customHeight="1">
      <c r="A14" s="65"/>
      <c r="B14" s="65"/>
      <c r="C14" s="66"/>
      <c r="D14" s="67"/>
      <c r="E14" s="67"/>
      <c r="F14" s="67"/>
      <c r="G14" s="68"/>
      <c r="H14" s="64"/>
      <c r="I14" s="64"/>
      <c r="J14" s="64"/>
      <c r="K14" s="64"/>
      <c r="L14" s="69"/>
      <c r="M14" s="69"/>
      <c r="N14" s="64"/>
    </row>
    <row r="15" spans="1:21" ht="21.75" customHeight="1">
      <c r="A15" s="118" t="s">
        <v>31</v>
      </c>
      <c r="B15" s="118"/>
      <c r="C15" s="70"/>
      <c r="D15" s="71"/>
      <c r="E15" s="119" t="s">
        <v>32</v>
      </c>
      <c r="F15" s="119"/>
      <c r="G15" s="119"/>
      <c r="H15" s="72"/>
      <c r="I15" s="73"/>
      <c r="J15" s="73"/>
      <c r="K15" s="73"/>
      <c r="L15" s="117" t="s">
        <v>33</v>
      </c>
      <c r="M15" s="117"/>
      <c r="N15" s="64"/>
    </row>
    <row r="16" spans="1:21" ht="21.75" customHeight="1">
      <c r="A16" s="80"/>
      <c r="B16" s="75"/>
      <c r="C16" s="76"/>
      <c r="D16" s="74"/>
      <c r="E16" s="74"/>
      <c r="F16" s="74"/>
      <c r="G16" s="77"/>
      <c r="H16" s="78"/>
      <c r="I16" s="78">
        <f>I11-198</f>
        <v>2972</v>
      </c>
      <c r="J16" s="78"/>
    </row>
    <row r="17" spans="1:10" ht="21.75" customHeight="1">
      <c r="A17" s="80"/>
      <c r="B17" s="75"/>
      <c r="C17" s="76"/>
      <c r="D17" s="74"/>
      <c r="E17" s="74"/>
      <c r="F17" s="74"/>
      <c r="G17" s="77"/>
      <c r="H17" s="78"/>
      <c r="I17" s="78"/>
      <c r="J17" s="78"/>
    </row>
    <row r="18" spans="1:10" ht="21.75" customHeight="1">
      <c r="A18" s="80"/>
      <c r="B18" s="76"/>
      <c r="C18" s="76"/>
      <c r="D18" s="74"/>
      <c r="E18" s="74"/>
      <c r="F18" s="74"/>
      <c r="G18" s="81"/>
      <c r="H18" s="82"/>
      <c r="I18" s="74"/>
      <c r="J18" s="78"/>
    </row>
    <row r="19" spans="1:10" ht="21.75" customHeight="1">
      <c r="A19" s="84"/>
      <c r="B19" s="83"/>
      <c r="C19" s="75"/>
      <c r="D19" s="78"/>
      <c r="E19" s="84"/>
      <c r="F19" s="84"/>
      <c r="G19" s="85"/>
      <c r="H19" s="86"/>
      <c r="I19" s="86"/>
      <c r="J19" s="78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3">
    <mergeCell ref="F8:G8"/>
    <mergeCell ref="H8:I8"/>
    <mergeCell ref="L15:M15"/>
    <mergeCell ref="A15:B15"/>
    <mergeCell ref="E15:G15"/>
    <mergeCell ref="B8:C8"/>
    <mergeCell ref="B7:C7"/>
    <mergeCell ref="F7:G7"/>
    <mergeCell ref="H7:I7"/>
    <mergeCell ref="F5:G5"/>
    <mergeCell ref="H5:I5"/>
    <mergeCell ref="F6:G6"/>
    <mergeCell ref="H6:I6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91BF9-D5DB-4FF3-AE44-4158E39B8DCF}">
  <dimension ref="A2:M381"/>
  <sheetViews>
    <sheetView view="pageBreakPreview" topLeftCell="C1" zoomScale="85" zoomScaleNormal="100" zoomScaleSheetLayoutView="85" workbookViewId="0">
      <selection activeCell="M3" sqref="M3:M14"/>
    </sheetView>
  </sheetViews>
  <sheetFormatPr defaultRowHeight="15"/>
  <cols>
    <col min="1" max="2" width="19.85546875" customWidth="1"/>
    <col min="3" max="4" width="17.140625" customWidth="1"/>
    <col min="5" max="5" width="14.42578125" customWidth="1"/>
    <col min="6" max="6" width="23.7109375" customWidth="1"/>
    <col min="7" max="8" width="17.140625" customWidth="1"/>
    <col min="9" max="10" width="12.140625" customWidth="1"/>
    <col min="11" max="11" width="19.85546875" customWidth="1"/>
    <col min="12" max="13" width="17.140625" customWidth="1"/>
  </cols>
  <sheetData>
    <row r="2" spans="1:13" s="106" customFormat="1" ht="42" customHeight="1">
      <c r="A2" s="102" t="s">
        <v>63</v>
      </c>
      <c r="B2" s="103" t="s">
        <v>58</v>
      </c>
      <c r="C2" s="105" t="s">
        <v>43</v>
      </c>
      <c r="D2" s="105" t="s">
        <v>44</v>
      </c>
      <c r="E2" s="105" t="s">
        <v>64</v>
      </c>
      <c r="F2" s="105" t="s">
        <v>45</v>
      </c>
      <c r="G2" s="105" t="s">
        <v>46</v>
      </c>
      <c r="H2" s="105" t="s">
        <v>47</v>
      </c>
      <c r="I2" s="102" t="s">
        <v>54</v>
      </c>
      <c r="J2" s="102" t="s">
        <v>57</v>
      </c>
      <c r="K2" s="102" t="s">
        <v>59</v>
      </c>
      <c r="L2" s="102" t="s">
        <v>60</v>
      </c>
      <c r="M2" s="103" t="s">
        <v>61</v>
      </c>
    </row>
    <row r="3" spans="1:13">
      <c r="A3" t="s">
        <v>95</v>
      </c>
      <c r="B3" t="s">
        <v>93</v>
      </c>
      <c r="C3" s="100" t="s">
        <v>66</v>
      </c>
      <c r="D3" s="100" t="s">
        <v>67</v>
      </c>
      <c r="E3" s="104" t="s">
        <v>96</v>
      </c>
      <c r="F3" s="100" t="s">
        <v>90</v>
      </c>
      <c r="G3" s="100" t="s">
        <v>62</v>
      </c>
      <c r="H3" s="100" t="s">
        <v>48</v>
      </c>
      <c r="I3" s="107">
        <v>327</v>
      </c>
      <c r="J3">
        <f>ROUNDUP(I3*8.5%,0)</f>
        <v>28</v>
      </c>
      <c r="K3">
        <f>SUM(I3:J3)*2</f>
        <v>710</v>
      </c>
      <c r="L3">
        <v>15</v>
      </c>
      <c r="M3">
        <f>K3+L3+1</f>
        <v>726</v>
      </c>
    </row>
    <row r="4" spans="1:13">
      <c r="A4" t="s">
        <v>95</v>
      </c>
      <c r="B4" t="s">
        <v>93</v>
      </c>
      <c r="C4" s="100" t="s">
        <v>68</v>
      </c>
      <c r="D4" s="100" t="s">
        <v>69</v>
      </c>
      <c r="E4" s="104" t="s">
        <v>96</v>
      </c>
      <c r="F4" s="100" t="s">
        <v>90</v>
      </c>
      <c r="G4" s="100" t="s">
        <v>62</v>
      </c>
      <c r="H4" s="100" t="s">
        <v>49</v>
      </c>
      <c r="I4" s="107">
        <v>393</v>
      </c>
      <c r="J4">
        <f t="shared" ref="J4:J14" si="0">ROUNDUP(I4*8.5%,0)</f>
        <v>34</v>
      </c>
      <c r="K4">
        <f t="shared" ref="K4:K14" si="1">SUM(I4:J4)*2</f>
        <v>854</v>
      </c>
      <c r="L4">
        <v>15</v>
      </c>
      <c r="M4">
        <f t="shared" ref="M4:M14" si="2">K4+L4+1</f>
        <v>870</v>
      </c>
    </row>
    <row r="5" spans="1:13">
      <c r="A5" t="s">
        <v>95</v>
      </c>
      <c r="B5" t="s">
        <v>93</v>
      </c>
      <c r="C5" s="100" t="s">
        <v>70</v>
      </c>
      <c r="D5" s="100" t="s">
        <v>71</v>
      </c>
      <c r="E5" s="104" t="s">
        <v>96</v>
      </c>
      <c r="F5" s="100" t="s">
        <v>90</v>
      </c>
      <c r="G5" s="100" t="s">
        <v>62</v>
      </c>
      <c r="H5" s="100" t="s">
        <v>50</v>
      </c>
      <c r="I5" s="107">
        <v>179</v>
      </c>
      <c r="J5">
        <f t="shared" si="0"/>
        <v>16</v>
      </c>
      <c r="K5">
        <f t="shared" si="1"/>
        <v>390</v>
      </c>
      <c r="L5">
        <v>10</v>
      </c>
      <c r="M5">
        <f t="shared" si="2"/>
        <v>401</v>
      </c>
    </row>
    <row r="6" spans="1:13">
      <c r="A6" t="s">
        <v>95</v>
      </c>
      <c r="B6" t="s">
        <v>93</v>
      </c>
      <c r="C6" s="100" t="s">
        <v>72</v>
      </c>
      <c r="D6" s="100" t="s">
        <v>73</v>
      </c>
      <c r="E6" s="104" t="s">
        <v>96</v>
      </c>
      <c r="F6" s="100" t="s">
        <v>90</v>
      </c>
      <c r="G6" s="100" t="s">
        <v>62</v>
      </c>
      <c r="H6" s="100" t="s">
        <v>51</v>
      </c>
      <c r="I6" s="107">
        <v>175</v>
      </c>
      <c r="J6">
        <f t="shared" si="0"/>
        <v>15</v>
      </c>
      <c r="K6">
        <f t="shared" si="1"/>
        <v>380</v>
      </c>
      <c r="L6">
        <v>10</v>
      </c>
      <c r="M6">
        <f t="shared" si="2"/>
        <v>391</v>
      </c>
    </row>
    <row r="7" spans="1:13">
      <c r="A7" t="s">
        <v>95</v>
      </c>
      <c r="B7" t="s">
        <v>93</v>
      </c>
      <c r="C7" s="100" t="s">
        <v>74</v>
      </c>
      <c r="D7" s="100" t="s">
        <v>75</v>
      </c>
      <c r="E7" s="104" t="s">
        <v>96</v>
      </c>
      <c r="F7" s="100" t="s">
        <v>90</v>
      </c>
      <c r="G7" s="100" t="s">
        <v>62</v>
      </c>
      <c r="H7" s="100" t="s">
        <v>52</v>
      </c>
      <c r="I7" s="107">
        <v>49</v>
      </c>
      <c r="J7">
        <f t="shared" si="0"/>
        <v>5</v>
      </c>
      <c r="K7">
        <f t="shared" si="1"/>
        <v>108</v>
      </c>
      <c r="L7">
        <v>5</v>
      </c>
      <c r="M7">
        <f t="shared" si="2"/>
        <v>114</v>
      </c>
    </row>
    <row r="8" spans="1:13">
      <c r="A8" t="s">
        <v>95</v>
      </c>
      <c r="B8" t="s">
        <v>93</v>
      </c>
      <c r="C8" s="100" t="s">
        <v>76</v>
      </c>
      <c r="D8" s="100" t="s">
        <v>77</v>
      </c>
      <c r="E8" s="104" t="s">
        <v>96</v>
      </c>
      <c r="F8" s="100" t="s">
        <v>90</v>
      </c>
      <c r="G8" s="100" t="s">
        <v>62</v>
      </c>
      <c r="H8" s="100" t="s">
        <v>53</v>
      </c>
      <c r="I8" s="107">
        <v>63</v>
      </c>
      <c r="J8">
        <f t="shared" si="0"/>
        <v>6</v>
      </c>
      <c r="K8">
        <f t="shared" si="1"/>
        <v>138</v>
      </c>
      <c r="L8">
        <v>5</v>
      </c>
      <c r="M8">
        <f t="shared" si="2"/>
        <v>144</v>
      </c>
    </row>
    <row r="9" spans="1:13">
      <c r="A9" t="s">
        <v>94</v>
      </c>
      <c r="B9" t="s">
        <v>97</v>
      </c>
      <c r="C9" s="100" t="s">
        <v>78</v>
      </c>
      <c r="D9" s="100" t="s">
        <v>79</v>
      </c>
      <c r="E9" s="104" t="s">
        <v>96</v>
      </c>
      <c r="F9" s="100" t="s">
        <v>91</v>
      </c>
      <c r="G9" s="100" t="s">
        <v>62</v>
      </c>
      <c r="H9" s="100" t="s">
        <v>48</v>
      </c>
      <c r="I9">
        <v>38</v>
      </c>
      <c r="J9">
        <f t="shared" si="0"/>
        <v>4</v>
      </c>
      <c r="K9">
        <f t="shared" si="1"/>
        <v>84</v>
      </c>
      <c r="L9">
        <v>5</v>
      </c>
      <c r="M9">
        <f t="shared" si="2"/>
        <v>90</v>
      </c>
    </row>
    <row r="10" spans="1:13">
      <c r="A10" t="s">
        <v>94</v>
      </c>
      <c r="B10" t="s">
        <v>97</v>
      </c>
      <c r="C10" s="100" t="s">
        <v>80</v>
      </c>
      <c r="D10" s="100" t="s">
        <v>81</v>
      </c>
      <c r="E10" s="104" t="s">
        <v>96</v>
      </c>
      <c r="F10" s="100" t="s">
        <v>91</v>
      </c>
      <c r="G10" s="100" t="s">
        <v>62</v>
      </c>
      <c r="H10" s="100" t="s">
        <v>49</v>
      </c>
      <c r="I10">
        <v>61</v>
      </c>
      <c r="J10">
        <f t="shared" si="0"/>
        <v>6</v>
      </c>
      <c r="K10">
        <f t="shared" si="1"/>
        <v>134</v>
      </c>
      <c r="L10">
        <v>5</v>
      </c>
      <c r="M10">
        <f t="shared" si="2"/>
        <v>140</v>
      </c>
    </row>
    <row r="11" spans="1:13">
      <c r="A11" t="s">
        <v>94</v>
      </c>
      <c r="B11" t="s">
        <v>97</v>
      </c>
      <c r="C11" s="100" t="s">
        <v>82</v>
      </c>
      <c r="D11" s="100" t="s">
        <v>83</v>
      </c>
      <c r="E11" s="104" t="s">
        <v>96</v>
      </c>
      <c r="F11" s="100" t="s">
        <v>91</v>
      </c>
      <c r="G11" s="100" t="s">
        <v>62</v>
      </c>
      <c r="H11" s="100" t="s">
        <v>50</v>
      </c>
      <c r="I11">
        <v>71</v>
      </c>
      <c r="J11">
        <f t="shared" si="0"/>
        <v>7</v>
      </c>
      <c r="K11">
        <f t="shared" si="1"/>
        <v>156</v>
      </c>
      <c r="L11">
        <v>5</v>
      </c>
      <c r="M11">
        <f t="shared" si="2"/>
        <v>162</v>
      </c>
    </row>
    <row r="12" spans="1:13">
      <c r="A12" t="s">
        <v>94</v>
      </c>
      <c r="B12" t="s">
        <v>97</v>
      </c>
      <c r="C12" s="100" t="s">
        <v>84</v>
      </c>
      <c r="D12" s="100" t="s">
        <v>85</v>
      </c>
      <c r="E12" s="104" t="s">
        <v>96</v>
      </c>
      <c r="F12" s="100" t="s">
        <v>91</v>
      </c>
      <c r="G12" s="100" t="s">
        <v>62</v>
      </c>
      <c r="H12" s="100" t="s">
        <v>51</v>
      </c>
      <c r="I12">
        <v>10</v>
      </c>
      <c r="J12">
        <f t="shared" si="0"/>
        <v>1</v>
      </c>
      <c r="K12">
        <f t="shared" si="1"/>
        <v>22</v>
      </c>
      <c r="L12">
        <v>5</v>
      </c>
      <c r="M12">
        <f t="shared" si="2"/>
        <v>28</v>
      </c>
    </row>
    <row r="13" spans="1:13">
      <c r="A13" t="s">
        <v>94</v>
      </c>
      <c r="B13" t="s">
        <v>97</v>
      </c>
      <c r="C13" s="100" t="s">
        <v>86</v>
      </c>
      <c r="D13" s="100" t="s">
        <v>87</v>
      </c>
      <c r="E13" s="104" t="s">
        <v>96</v>
      </c>
      <c r="F13" s="100" t="s">
        <v>91</v>
      </c>
      <c r="G13" s="100" t="s">
        <v>62</v>
      </c>
      <c r="H13" s="100" t="s">
        <v>52</v>
      </c>
      <c r="I13">
        <v>33</v>
      </c>
      <c r="J13">
        <f t="shared" si="0"/>
        <v>3</v>
      </c>
      <c r="K13">
        <f t="shared" si="1"/>
        <v>72</v>
      </c>
      <c r="L13">
        <v>5</v>
      </c>
      <c r="M13">
        <f t="shared" si="2"/>
        <v>78</v>
      </c>
    </row>
    <row r="14" spans="1:13">
      <c r="A14" t="s">
        <v>94</v>
      </c>
      <c r="B14" t="s">
        <v>97</v>
      </c>
      <c r="C14" s="100" t="s">
        <v>88</v>
      </c>
      <c r="D14" s="100" t="s">
        <v>89</v>
      </c>
      <c r="E14" s="104" t="s">
        <v>96</v>
      </c>
      <c r="F14" s="100" t="s">
        <v>91</v>
      </c>
      <c r="G14" s="100" t="s">
        <v>62</v>
      </c>
      <c r="H14" s="100" t="s">
        <v>92</v>
      </c>
      <c r="I14">
        <v>9</v>
      </c>
      <c r="J14">
        <f t="shared" si="0"/>
        <v>1</v>
      </c>
      <c r="K14">
        <f t="shared" si="1"/>
        <v>20</v>
      </c>
      <c r="L14">
        <v>5</v>
      </c>
      <c r="M14">
        <f t="shared" si="2"/>
        <v>26</v>
      </c>
    </row>
    <row r="15" spans="1:13">
      <c r="C15" s="100"/>
      <c r="D15" s="100"/>
      <c r="E15" s="104"/>
      <c r="F15" s="100"/>
      <c r="G15" s="100"/>
      <c r="H15" s="100"/>
    </row>
    <row r="16" spans="1:13">
      <c r="C16" s="100"/>
      <c r="D16" s="100"/>
      <c r="E16" s="104"/>
      <c r="F16" s="100"/>
      <c r="G16" s="100"/>
      <c r="H16" s="100"/>
    </row>
    <row r="17" spans="3:8">
      <c r="C17" s="100"/>
      <c r="D17" s="100"/>
      <c r="E17" s="104"/>
      <c r="F17" s="100"/>
      <c r="G17" s="100"/>
      <c r="H17" s="100"/>
    </row>
    <row r="18" spans="3:8">
      <c r="C18" s="100"/>
      <c r="D18" s="100"/>
      <c r="E18" s="104"/>
      <c r="F18" s="100"/>
      <c r="G18" s="100"/>
      <c r="H18" s="100"/>
    </row>
    <row r="19" spans="3:8">
      <c r="C19" s="100"/>
      <c r="D19" s="100"/>
      <c r="E19" s="104"/>
      <c r="F19" s="100"/>
      <c r="G19" s="100"/>
      <c r="H19" s="100"/>
    </row>
    <row r="20" spans="3:8">
      <c r="C20" s="100"/>
      <c r="D20" s="100"/>
      <c r="E20" s="104"/>
      <c r="F20" s="100"/>
      <c r="G20" s="100"/>
      <c r="H20" s="100"/>
    </row>
    <row r="21" spans="3:8">
      <c r="C21" s="100"/>
      <c r="D21" s="100"/>
      <c r="E21" s="104"/>
      <c r="F21" s="100"/>
      <c r="G21" s="100"/>
      <c r="H21" s="100"/>
    </row>
    <row r="22" spans="3:8">
      <c r="C22" s="100"/>
      <c r="D22" s="100"/>
      <c r="E22" s="104"/>
      <c r="F22" s="100"/>
      <c r="G22" s="100"/>
      <c r="H22" s="100"/>
    </row>
    <row r="23" spans="3:8">
      <c r="C23" s="100"/>
      <c r="D23" s="100"/>
      <c r="E23" s="104"/>
      <c r="F23" s="100"/>
      <c r="G23" s="100"/>
      <c r="H23" s="100"/>
    </row>
    <row r="24" spans="3:8">
      <c r="C24" s="100"/>
      <c r="D24" s="100"/>
      <c r="E24" s="104"/>
      <c r="F24" s="100"/>
      <c r="G24" s="100"/>
      <c r="H24" s="100"/>
    </row>
    <row r="25" spans="3:8">
      <c r="C25" s="100"/>
      <c r="D25" s="100"/>
      <c r="E25" s="104"/>
      <c r="F25" s="100"/>
      <c r="G25" s="100"/>
      <c r="H25" s="100"/>
    </row>
    <row r="26" spans="3:8">
      <c r="C26" s="100"/>
      <c r="D26" s="100"/>
      <c r="E26" s="104"/>
      <c r="F26" s="100"/>
      <c r="G26" s="100"/>
      <c r="H26" s="100"/>
    </row>
    <row r="27" spans="3:8">
      <c r="C27" s="100"/>
      <c r="D27" s="100"/>
      <c r="E27" s="104"/>
      <c r="F27" s="100"/>
      <c r="G27" s="100"/>
      <c r="H27" s="100"/>
    </row>
    <row r="28" spans="3:8">
      <c r="C28" s="100"/>
      <c r="D28" s="100"/>
      <c r="E28" s="104"/>
      <c r="F28" s="100"/>
      <c r="G28" s="100"/>
      <c r="H28" s="100"/>
    </row>
    <row r="29" spans="3:8">
      <c r="C29" s="100"/>
      <c r="D29" s="100"/>
      <c r="E29" s="104"/>
      <c r="F29" s="100"/>
      <c r="G29" s="100"/>
      <c r="H29" s="100"/>
    </row>
    <row r="30" spans="3:8">
      <c r="C30" s="100"/>
      <c r="D30" s="100"/>
      <c r="E30" s="104"/>
      <c r="F30" s="100"/>
      <c r="G30" s="100"/>
      <c r="H30" s="100"/>
    </row>
    <row r="31" spans="3:8">
      <c r="C31" s="100"/>
      <c r="D31" s="100"/>
      <c r="E31" s="104"/>
      <c r="F31" s="100"/>
      <c r="G31" s="100"/>
      <c r="H31" s="100"/>
    </row>
    <row r="32" spans="3:8">
      <c r="C32" s="100"/>
      <c r="D32" s="100"/>
      <c r="E32" s="104"/>
      <c r="F32" s="100"/>
      <c r="G32" s="100"/>
      <c r="H32" s="100"/>
    </row>
    <row r="33" spans="3:8">
      <c r="C33" s="100"/>
      <c r="D33" s="100"/>
      <c r="E33" s="104"/>
      <c r="F33" s="100"/>
      <c r="G33" s="100"/>
      <c r="H33" s="100"/>
    </row>
    <row r="34" spans="3:8">
      <c r="C34" s="100"/>
      <c r="D34" s="100"/>
      <c r="E34" s="104"/>
      <c r="F34" s="100"/>
      <c r="G34" s="100"/>
      <c r="H34" s="100"/>
    </row>
    <row r="35" spans="3:8">
      <c r="C35" s="100"/>
      <c r="D35" s="100"/>
      <c r="E35" s="104"/>
      <c r="F35" s="100"/>
      <c r="G35" s="100"/>
      <c r="H35" s="100"/>
    </row>
    <row r="36" spans="3:8">
      <c r="C36" s="100"/>
      <c r="D36" s="100"/>
      <c r="E36" s="104"/>
      <c r="F36" s="100"/>
      <c r="G36" s="100"/>
      <c r="H36" s="100"/>
    </row>
    <row r="37" spans="3:8">
      <c r="C37" s="100"/>
      <c r="D37" s="100"/>
      <c r="E37" s="104"/>
      <c r="F37" s="100"/>
      <c r="G37" s="100"/>
      <c r="H37" s="100"/>
    </row>
    <row r="38" spans="3:8">
      <c r="C38" s="100"/>
      <c r="D38" s="100"/>
      <c r="E38" s="104"/>
      <c r="F38" s="100"/>
      <c r="G38" s="100"/>
      <c r="H38" s="100"/>
    </row>
    <row r="39" spans="3:8">
      <c r="C39" s="100"/>
      <c r="D39" s="100"/>
      <c r="E39" s="104"/>
      <c r="F39" s="100"/>
      <c r="G39" s="100"/>
      <c r="H39" s="100"/>
    </row>
    <row r="40" spans="3:8">
      <c r="C40" s="100"/>
      <c r="D40" s="100"/>
      <c r="E40" s="104"/>
      <c r="F40" s="100"/>
      <c r="G40" s="100"/>
      <c r="H40" s="100"/>
    </row>
    <row r="41" spans="3:8">
      <c r="C41" s="100"/>
      <c r="D41" s="100"/>
      <c r="E41" s="104"/>
      <c r="F41" s="100"/>
      <c r="G41" s="100"/>
      <c r="H41" s="100"/>
    </row>
    <row r="42" spans="3:8">
      <c r="C42" s="100"/>
      <c r="D42" s="100"/>
      <c r="E42" s="104"/>
      <c r="F42" s="100"/>
      <c r="G42" s="100"/>
      <c r="H42" s="100"/>
    </row>
    <row r="43" spans="3:8">
      <c r="C43" s="100"/>
      <c r="D43" s="100"/>
      <c r="E43" s="104"/>
      <c r="F43" s="100"/>
      <c r="G43" s="100"/>
      <c r="H43" s="100"/>
    </row>
    <row r="44" spans="3:8">
      <c r="C44" s="100"/>
      <c r="D44" s="100"/>
      <c r="E44" s="104"/>
      <c r="F44" s="100"/>
      <c r="G44" s="100"/>
      <c r="H44" s="100"/>
    </row>
    <row r="45" spans="3:8">
      <c r="C45" s="100"/>
      <c r="D45" s="100"/>
      <c r="E45" s="104"/>
      <c r="F45" s="100"/>
      <c r="G45" s="100"/>
      <c r="H45" s="100"/>
    </row>
    <row r="46" spans="3:8">
      <c r="C46" s="100"/>
      <c r="D46" s="100"/>
      <c r="E46" s="104"/>
      <c r="F46" s="100"/>
      <c r="G46" s="100"/>
      <c r="H46" s="100"/>
    </row>
    <row r="47" spans="3:8">
      <c r="C47" s="100"/>
      <c r="D47" s="100"/>
      <c r="E47" s="104"/>
      <c r="F47" s="100"/>
      <c r="G47" s="100"/>
      <c r="H47" s="100"/>
    </row>
    <row r="48" spans="3:8">
      <c r="C48" s="100"/>
      <c r="D48" s="100"/>
      <c r="E48" s="104"/>
      <c r="F48" s="100"/>
      <c r="G48" s="100"/>
      <c r="H48" s="100"/>
    </row>
    <row r="49" spans="3:8">
      <c r="C49" s="100"/>
      <c r="D49" s="100"/>
      <c r="E49" s="104"/>
      <c r="F49" s="100"/>
      <c r="G49" s="100"/>
      <c r="H49" s="100"/>
    </row>
    <row r="50" spans="3:8">
      <c r="C50" s="100"/>
      <c r="D50" s="100"/>
      <c r="E50" s="104"/>
      <c r="F50" s="100"/>
      <c r="G50" s="100"/>
      <c r="H50" s="100"/>
    </row>
    <row r="51" spans="3:8">
      <c r="C51" s="100"/>
      <c r="D51" s="100"/>
      <c r="E51" s="104"/>
      <c r="F51" s="100"/>
      <c r="G51" s="100"/>
      <c r="H51" s="100"/>
    </row>
    <row r="52" spans="3:8">
      <c r="C52" s="100"/>
      <c r="D52" s="100"/>
      <c r="E52" s="104"/>
      <c r="F52" s="100"/>
      <c r="G52" s="100"/>
      <c r="H52" s="100"/>
    </row>
    <row r="53" spans="3:8">
      <c r="C53" s="100"/>
      <c r="D53" s="100"/>
      <c r="E53" s="104"/>
      <c r="F53" s="100"/>
      <c r="G53" s="100"/>
      <c r="H53" s="100"/>
    </row>
    <row r="54" spans="3:8">
      <c r="C54" s="100"/>
      <c r="D54" s="100"/>
      <c r="E54" s="104"/>
      <c r="F54" s="100"/>
      <c r="G54" s="100"/>
      <c r="H54" s="100"/>
    </row>
    <row r="55" spans="3:8">
      <c r="C55" s="100"/>
      <c r="D55" s="100"/>
      <c r="E55" s="104"/>
      <c r="F55" s="100"/>
      <c r="G55" s="100"/>
      <c r="H55" s="100"/>
    </row>
    <row r="56" spans="3:8">
      <c r="C56" s="100"/>
      <c r="D56" s="100"/>
      <c r="E56" s="104"/>
      <c r="F56" s="100"/>
      <c r="G56" s="100"/>
      <c r="H56" s="100"/>
    </row>
    <row r="379" spans="11:13">
      <c r="M379" s="101"/>
    </row>
    <row r="381" spans="11:13">
      <c r="K381">
        <f>2382-8</f>
        <v>2374</v>
      </c>
    </row>
  </sheetData>
  <autoFilter ref="A2:N50" xr:uid="{73591BF9-D5DB-4FF3-AE44-4158E39B8DCF}"/>
  <pageMargins left="0.7" right="0.7" top="0.75" bottom="0.75" header="0.3" footer="0.3"/>
  <pageSetup paperSize="9" scale="71" orientation="landscape" r:id="rId1"/>
  <headerFooter>
    <oddHeader>&amp;BBarcodes&amp;B</oddHeader>
    <evenHeader>&amp;D
RAPHARACING\RACHEL.GRAHAM
Page 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21F7F4-9E2B-486E-955D-9E724F1E1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4A9963-FB95-4653-90DC-49354D75087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PO</vt:lpstr>
      <vt:lpstr>Barcodes</vt:lpstr>
      <vt:lpstr>Barcodes!Print_Area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2024-12-13T10:14:48Z</cp:lastPrinted>
  <dcterms:created xsi:type="dcterms:W3CDTF">2020-11-11T02:21:38Z</dcterms:created>
  <dcterms:modified xsi:type="dcterms:W3CDTF">2024-12-25T07:33:06Z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