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TEKKERZ TEAM/"/>
    </mc:Choice>
  </mc:AlternateContent>
  <xr:revisionPtr revIDLastSave="86" documentId="8_{55E68D3B-0211-4EDB-B4D0-2892E9EEC790}" xr6:coauthVersionLast="47" xr6:coauthVersionMax="47" xr10:uidLastSave="{151BB108-6582-489F-AE94-F1F848A48865}"/>
  <bookViews>
    <workbookView xWindow="-110" yWindow="-110" windowWidth="19420" windowHeight="10300" activeTab="1" xr2:uid="{00000000-000D-0000-FFFF-FFFF00000000}"/>
  </bookViews>
  <sheets>
    <sheet name="ORDER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ORDER!$A$10:$U$10</definedName>
    <definedName name="_xlnm.Print_Area" localSheetId="1">'DETAIL 2'!$A$1:$P$8</definedName>
    <definedName name="_xlnm.Print_Area" localSheetId="0">ORDER!$A$1:$N$16</definedName>
    <definedName name="_xlnm.Print_Titles" localSheetId="1">'DETAIL 2'!$4:$4</definedName>
    <definedName name="_xlnm.Print_Titles" localSheetId="0">ORDER!$4:$10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J6" i="5"/>
  <c r="I14" i="2"/>
  <c r="K12" i="2"/>
  <c r="M12" i="2" s="1"/>
  <c r="I8" i="5"/>
  <c r="K6" i="5" l="1"/>
  <c r="J7" i="5"/>
  <c r="K7" i="5" s="1"/>
  <c r="K5" i="5"/>
  <c r="A6" i="5" l="1"/>
  <c r="A7" i="5"/>
  <c r="A5" i="5"/>
  <c r="K8" i="5" l="1"/>
  <c r="J8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<sst xmlns="http://schemas.openxmlformats.org/spreadsheetml/2006/main" count="89" uniqueCount="75">
  <si>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</si>
  <si>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</si>
  <si>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</si>
  <si>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</si>
  <si>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</si>
  <si>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</si>
  <si>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</si>
  <si>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</si>
  <si>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</si>
  <si>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</si>
  <si>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</si>
  <si>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</si>
  <si>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</si>
  <si>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</si>
  <si>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</si>
  <si>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</si>
  <si>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</si>
  <si>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</si>
  <si>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</si>
  <si>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</si>
  <si>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</si>
  <si>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</si>
  <si>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</si>
  <si>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</si>
  <si>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</si>
  <si>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</si>
  <si>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</si>
  <si>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</si>
  <si>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</si>
  <si>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</si>
  <si>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</si>
  <si>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</si>
  <si>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</si>
  <si>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</si>
  <si>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</si>
  <si>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</si>
  <si>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</si>
  <si>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</si>
  <si>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</si>
  <si>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</si>
  <si>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</si>
  <si>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</si>
  <si>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</si>
  <si>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</si>
  <si>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</si>
  <si>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</si>
  <si>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</si>
  <si>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</si>
  <si>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</si>
  <si>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</si>
  <si>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</si>
  <si>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LS TEE</t>
  </si>
  <si>
    <t>100% ORGANIC COTTON</t>
  </si>
  <si>
    <t>ALL STYLES</t>
  </si>
  <si>
    <t>CARE LABEL</t>
  </si>
  <si>
    <t>AS CUSTOMER APPROVED</t>
  </si>
  <si>
    <t>RAPHA
CARE LBL</t>
  </si>
  <si>
    <t>CARE INSTRUCTION</t>
  </si>
  <si>
    <t>PLM</t>
  </si>
  <si>
    <t>SKU</t>
  </si>
  <si>
    <t>RAPHA WHT CARE LBL R</t>
  </si>
  <si>
    <t>RAPHA BLK CARE LBL R</t>
  </si>
  <si>
    <t>R12  AW25   G2801</t>
  </si>
  <si>
    <t>BASIC WHITE</t>
  </si>
  <si>
    <t>Men's Short Sleeved T-Shirt</t>
  </si>
  <si>
    <t>Women's Short Sleeved T-Shirt</t>
  </si>
  <si>
    <t>Long Sleeve T-Shirt</t>
  </si>
  <si>
    <t>SS25M50180TEE</t>
  </si>
  <si>
    <t>SS25W50167TEE</t>
  </si>
  <si>
    <t>SS25X50098TEE</t>
  </si>
  <si>
    <t>X</t>
  </si>
  <si>
    <t>C0046-LST035</t>
  </si>
  <si>
    <t>C0046-SST256</t>
  </si>
  <si>
    <t>C0046-SST257</t>
  </si>
  <si>
    <t>SS25 - TEKKERZ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</si>
</sst>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4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3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/>
    </xf>
    <xf numFmtId="44" fontId="6" fillId="6" borderId="1" xfId="9" applyFont="1" applyFill="1" applyBorder="1" applyAlignment="1">
      <alignment horizontal="center" vertical="center" wrapText="1"/>
    </xf>
    <xf numFmtId="44" fontId="6" fillId="3" borderId="0" xfId="9" applyFont="1" applyFill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27" fillId="3" borderId="4" xfId="6" applyFont="1" applyFill="1" applyBorder="1" applyAlignment="1">
      <alignment horizontal="center" vertical="center"/>
    </xf>
    <xf numFmtId="0" fontId="27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182177</xdr:colOff>
      <xdr:row>4</xdr:row>
      <xdr:rowOff>581025</xdr:rowOff>
    </xdr:from>
    <xdr:to>
      <xdr:col>15</xdr:col>
      <xdr:colOff>342291</xdr:colOff>
      <xdr:row>6</xdr:row>
      <xdr:rowOff>257174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60302" y="1609725"/>
          <a:ext cx="1379314" cy="2552699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6</xdr:row>
      <xdr:rowOff>495300</xdr:rowOff>
    </xdr:from>
    <xdr:to>
      <xdr:col>13</xdr:col>
      <xdr:colOff>186990</xdr:colOff>
      <xdr:row>6</xdr:row>
      <xdr:rowOff>990600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51E906A-C3EC-D8F6-8301-C10D9260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5938" y="4394947"/>
          <a:ext cx="2216376" cy="495300"/>
        </a:xfrm>
        <a:prstGeom prst="rect">
          <a:avLst/>
        </a:prstGeom>
      </xdr:spPr>
    </xdr:pic>
    <xdr:clientData/>
  </xdr:twoCellAnchor>
  <xdr:twoCellAnchor>
    <xdr:from>
      <xdr:col>11</xdr:col>
      <xdr:colOff>123825</xdr:colOff>
      <xdr:row>4</xdr:row>
      <xdr:rowOff>419100</xdr:rowOff>
    </xdr:from>
    <xdr:to>
      <xdr:col>12</xdr:col>
      <xdr:colOff>483577</xdr:colOff>
      <xdr:row>4</xdr:row>
      <xdr:rowOff>847725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79A23090-C6F7-1900-7F7A-D496D69B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6413" y="1450041"/>
          <a:ext cx="1917370" cy="428625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5</xdr:row>
      <xdr:rowOff>447676</xdr:rowOff>
    </xdr:from>
    <xdr:to>
      <xdr:col>13</xdr:col>
      <xdr:colOff>95250</xdr:colOff>
      <xdr:row>5</xdr:row>
      <xdr:rowOff>914696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C74A17-6A68-A658-FA42-BB0A382C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0213" y="2912970"/>
          <a:ext cx="2210361" cy="46702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10" zoomScale="55" zoomScaleNormal="55" zoomScaleSheetLayoutView="55" zoomScalePageLayoutView="55" workbookViewId="0">
      <selection activeCell="H6" sqref="H6:I6"/>
    </sheetView>
  </sheetViews>
  <sheetFormatPr defaultColWidth="9.26953125" defaultRowHeight="24"/>
  <cols>
    <col min="1" max="1" width="27" style="82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5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7" customWidth="1"/>
    <col min="13" max="13" width="27.7265625" style="67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6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6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7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6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78" t="s">
        <v>5</v>
      </c>
      <c r="C5" s="107" t="s">
        <v>39</v>
      </c>
      <c r="D5" s="107"/>
      <c r="E5" s="17"/>
      <c r="F5" s="109" t="s">
        <v>6</v>
      </c>
      <c r="G5" s="110"/>
      <c r="H5" s="117" t="s">
        <v>36</v>
      </c>
      <c r="I5" s="118"/>
      <c r="J5" s="18"/>
      <c r="K5" s="18"/>
      <c r="L5" s="19"/>
      <c r="M5" s="20" t="s">
        <v>7</v>
      </c>
      <c r="N5" s="21">
        <v>45719</v>
      </c>
    </row>
    <row r="6" spans="1:19" ht="30.75" customHeight="1">
      <c r="A6" s="79" t="s">
        <v>8</v>
      </c>
      <c r="B6" s="22"/>
      <c r="D6" s="23"/>
      <c r="E6" s="17"/>
      <c r="F6" s="109" t="s">
        <v>9</v>
      </c>
      <c r="G6" s="110"/>
      <c r="H6" s="119" t="s">
        <v>74</v>
      </c>
      <c r="I6" s="120"/>
      <c r="J6" s="18"/>
      <c r="K6" s="18"/>
      <c r="L6" s="19"/>
      <c r="M6" s="20" t="s">
        <v>10</v>
      </c>
      <c r="N6" s="24"/>
    </row>
    <row r="7" spans="1:19" ht="30.75" customHeight="1">
      <c r="A7" s="79" t="s">
        <v>11</v>
      </c>
      <c r="B7" s="108"/>
      <c r="C7" s="108"/>
      <c r="D7" s="25"/>
      <c r="E7" s="17"/>
      <c r="F7" s="109" t="s">
        <v>12</v>
      </c>
      <c r="G7" s="110"/>
      <c r="H7" s="111">
        <f>N5+20</f>
        <v>45739</v>
      </c>
      <c r="I7" s="112"/>
      <c r="J7" s="18"/>
      <c r="K7" s="18"/>
      <c r="L7" s="19"/>
      <c r="M7" s="20" t="s">
        <v>13</v>
      </c>
      <c r="N7" s="26" t="s">
        <v>62</v>
      </c>
    </row>
    <row r="8" spans="1:19" ht="30.75" customHeight="1">
      <c r="A8" s="80" t="s">
        <v>14</v>
      </c>
      <c r="B8" s="116"/>
      <c r="C8" s="116"/>
      <c r="D8" s="27"/>
      <c r="E8" s="17"/>
      <c r="F8" s="109" t="s">
        <v>15</v>
      </c>
      <c r="G8" s="110"/>
      <c r="H8" s="111">
        <f>N5+30</f>
        <v>45749</v>
      </c>
      <c r="I8" s="112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1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5" t="s">
        <v>53</v>
      </c>
      <c r="B11" s="85"/>
      <c r="C11" s="85" t="s">
        <v>54</v>
      </c>
      <c r="D11" s="85" t="s">
        <v>55</v>
      </c>
      <c r="E11" s="85" t="s">
        <v>55</v>
      </c>
      <c r="F11" s="86" t="s">
        <v>56</v>
      </c>
      <c r="G11" s="87" t="s">
        <v>63</v>
      </c>
      <c r="H11" s="88" t="s">
        <v>35</v>
      </c>
      <c r="I11" s="90">
        <v>16</v>
      </c>
      <c r="J11" s="89">
        <v>0</v>
      </c>
      <c r="K11" s="89">
        <f t="shared" ref="K11" si="0">I11-J11</f>
        <v>16</v>
      </c>
      <c r="L11" s="101">
        <v>0.13300000000000001</v>
      </c>
      <c r="M11" s="102">
        <f t="shared" ref="M11" si="1">K11*L11</f>
        <v>2.1280000000000001</v>
      </c>
      <c r="N11" s="83"/>
    </row>
    <row r="12" spans="1:19" ht="158.25" customHeight="1">
      <c r="A12" s="85" t="s">
        <v>53</v>
      </c>
      <c r="B12" s="85"/>
      <c r="C12" s="85" t="s">
        <v>54</v>
      </c>
      <c r="D12" s="85" t="s">
        <v>55</v>
      </c>
      <c r="E12" s="85" t="s">
        <v>55</v>
      </c>
      <c r="F12" s="86" t="s">
        <v>56</v>
      </c>
      <c r="G12" s="87" t="s">
        <v>38</v>
      </c>
      <c r="H12" s="88" t="s">
        <v>35</v>
      </c>
      <c r="I12" s="90">
        <v>22</v>
      </c>
      <c r="J12" s="89">
        <v>0</v>
      </c>
      <c r="K12" s="89">
        <f t="shared" ref="K12" si="2">I12-J12</f>
        <v>22</v>
      </c>
      <c r="L12" s="101">
        <v>0.13300000000000001</v>
      </c>
      <c r="M12" s="102">
        <f t="shared" ref="M12" si="3">K12*L12</f>
        <v>2.9260000000000002</v>
      </c>
      <c r="N12" s="83"/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103"/>
      <c r="M13" s="104"/>
      <c r="N13" s="46"/>
      <c r="O13" s="84"/>
    </row>
    <row r="14" spans="1:19" ht="42.75" customHeight="1">
      <c r="A14" s="47"/>
      <c r="B14" s="47"/>
      <c r="C14" s="48"/>
      <c r="D14" s="47"/>
      <c r="E14" s="47"/>
      <c r="F14" s="47"/>
      <c r="G14" s="49"/>
      <c r="H14" s="59" t="s">
        <v>30</v>
      </c>
      <c r="I14" s="50">
        <f>SUM(I11:I13)</f>
        <v>38</v>
      </c>
      <c r="J14" s="51"/>
      <c r="K14" s="50">
        <f>SUM(K11:K13)</f>
        <v>38</v>
      </c>
      <c r="L14" s="105"/>
      <c r="M14" s="102">
        <f>SUM(M11:M11)</f>
        <v>2.1280000000000001</v>
      </c>
      <c r="N14" s="52"/>
    </row>
    <row r="15" spans="1:19" ht="21.75" customHeight="1">
      <c r="A15" s="53"/>
      <c r="B15" s="53"/>
      <c r="C15" s="54"/>
      <c r="D15" s="55"/>
      <c r="E15" s="55"/>
      <c r="F15" s="55"/>
      <c r="G15" s="56"/>
      <c r="H15" s="52"/>
      <c r="I15" s="52"/>
      <c r="J15" s="52"/>
      <c r="K15" s="52"/>
      <c r="L15" s="57"/>
      <c r="M15" s="57"/>
      <c r="N15" s="52"/>
    </row>
    <row r="16" spans="1:19" ht="21.75" customHeight="1">
      <c r="A16" s="114" t="s">
        <v>31</v>
      </c>
      <c r="B16" s="114"/>
      <c r="C16" s="58"/>
      <c r="D16" s="59"/>
      <c r="E16" s="115" t="s">
        <v>32</v>
      </c>
      <c r="F16" s="115"/>
      <c r="G16" s="115"/>
      <c r="H16" s="60"/>
      <c r="I16" s="61"/>
      <c r="J16" s="61"/>
      <c r="K16" s="61"/>
      <c r="L16" s="113" t="s">
        <v>33</v>
      </c>
      <c r="M16" s="113"/>
      <c r="N16" s="52"/>
    </row>
    <row r="17" spans="1:10" ht="21.75" customHeight="1">
      <c r="A17" s="68"/>
      <c r="B17" s="63"/>
      <c r="C17" s="64"/>
      <c r="D17" s="62"/>
      <c r="E17" s="62"/>
      <c r="F17" s="62"/>
      <c r="G17" s="65"/>
      <c r="H17" s="66"/>
      <c r="I17" s="66"/>
      <c r="J17" s="66"/>
    </row>
    <row r="18" spans="1:10" ht="21.75" customHeight="1">
      <c r="A18" s="68"/>
      <c r="B18" s="63"/>
      <c r="C18" s="64"/>
      <c r="D18" s="62"/>
      <c r="E18" s="62"/>
      <c r="F18" s="62"/>
      <c r="G18" s="65"/>
      <c r="H18" s="66"/>
      <c r="I18" s="66"/>
      <c r="J18" s="66"/>
    </row>
    <row r="19" spans="1:10" ht="21.75" customHeight="1">
      <c r="A19" s="68"/>
      <c r="B19" s="64"/>
      <c r="C19" s="64"/>
      <c r="D19" s="62"/>
      <c r="E19" s="62"/>
      <c r="F19" s="62"/>
      <c r="G19" s="69"/>
      <c r="H19" s="70"/>
      <c r="I19" s="62"/>
      <c r="J19" s="66"/>
    </row>
    <row r="20" spans="1:10" ht="21.75" customHeight="1">
      <c r="A20" s="72"/>
      <c r="B20" s="71"/>
      <c r="C20" s="63"/>
      <c r="D20" s="66"/>
      <c r="E20" s="72"/>
      <c r="F20" s="72"/>
      <c r="G20" s="73"/>
      <c r="H20" s="74"/>
      <c r="I20" s="74"/>
      <c r="J20" s="66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8"/>
  <sheetViews>
    <sheetView tabSelected="1" view="pageBreakPreview" topLeftCell="A4" zoomScale="85" zoomScaleNormal="115" zoomScaleSheetLayoutView="85" workbookViewId="0">
      <selection activeCell="B7" sqref="B7"/>
    </sheetView>
  </sheetViews>
  <sheetFormatPr defaultColWidth="9.1796875" defaultRowHeight="20.25" customHeight="1"/>
  <cols>
    <col min="1" max="1" width="4.7265625" style="92" bestFit="1" customWidth="1"/>
    <col min="2" max="2" width="16.7265625" style="92" customWidth="1"/>
    <col min="3" max="3" width="18" style="92" customWidth="1"/>
    <col min="4" max="4" width="30.81640625" style="92" customWidth="1"/>
    <col min="5" max="5" width="23.7265625" style="92" customWidth="1"/>
    <col min="6" max="6" width="28.453125" style="92" customWidth="1"/>
    <col min="7" max="7" width="21.81640625" style="92" customWidth="1"/>
    <col min="8" max="8" width="20.7265625" style="92" customWidth="1"/>
    <col min="9" max="9" width="11.26953125" style="99" customWidth="1"/>
    <col min="10" max="10" width="8.81640625" style="99" customWidth="1"/>
    <col min="11" max="11" width="14.54296875" style="99" customWidth="1"/>
    <col min="12" max="12" width="23.26953125" style="92" customWidth="1"/>
    <col min="13" max="13" width="9.1796875" style="100"/>
    <col min="14" max="16384" width="9.1796875" style="92"/>
  </cols>
  <sheetData>
    <row r="4" spans="1:16" ht="20.25" customHeight="1">
      <c r="A4" s="91" t="s">
        <v>40</v>
      </c>
      <c r="B4" s="91" t="s">
        <v>41</v>
      </c>
      <c r="C4" s="91" t="s">
        <v>42</v>
      </c>
      <c r="D4" s="91" t="s">
        <v>43</v>
      </c>
      <c r="E4" s="91" t="s">
        <v>58</v>
      </c>
      <c r="F4" s="91" t="s">
        <v>23</v>
      </c>
      <c r="G4" s="91" t="s">
        <v>59</v>
      </c>
      <c r="H4" s="91" t="s">
        <v>44</v>
      </c>
      <c r="I4" s="91" t="s">
        <v>45</v>
      </c>
      <c r="J4" s="91" t="s">
        <v>46</v>
      </c>
      <c r="K4" s="91" t="s">
        <v>47</v>
      </c>
      <c r="L4" s="91" t="s">
        <v>57</v>
      </c>
      <c r="M4" s="121" t="s">
        <v>48</v>
      </c>
      <c r="N4" s="122"/>
      <c r="O4" s="122"/>
      <c r="P4" s="123"/>
    </row>
    <row r="5" spans="1:16" s="96" customFormat="1" ht="113.25" customHeight="1">
      <c r="A5" s="93">
        <f t="shared" ref="A5:A7" si="0">ROW()-4</f>
        <v>1</v>
      </c>
      <c r="B5" s="94" t="s">
        <v>72</v>
      </c>
      <c r="C5" s="94" t="s">
        <v>50</v>
      </c>
      <c r="D5" s="94" t="s">
        <v>64</v>
      </c>
      <c r="E5" s="94" t="s">
        <v>67</v>
      </c>
      <c r="F5" s="94" t="s">
        <v>60</v>
      </c>
      <c r="G5" s="94" t="s">
        <v>70</v>
      </c>
      <c r="H5" s="95" t="s">
        <v>52</v>
      </c>
      <c r="I5" s="93">
        <v>11</v>
      </c>
      <c r="J5" s="93">
        <f>ROUNDUP(I5*10%,0)</f>
        <v>2</v>
      </c>
      <c r="K5" s="93">
        <f>I5+J5</f>
        <v>13</v>
      </c>
      <c r="L5" s="106"/>
      <c r="M5" s="124"/>
      <c r="N5" s="125"/>
      <c r="O5" s="125"/>
      <c r="P5" s="126"/>
    </row>
    <row r="6" spans="1:16" s="96" customFormat="1" ht="113.25" customHeight="1">
      <c r="A6" s="93">
        <f t="shared" si="0"/>
        <v>2</v>
      </c>
      <c r="B6" s="94" t="s">
        <v>73</v>
      </c>
      <c r="C6" s="94" t="s">
        <v>50</v>
      </c>
      <c r="D6" s="94" t="s">
        <v>65</v>
      </c>
      <c r="E6" s="94" t="s">
        <v>68</v>
      </c>
      <c r="F6" s="94" t="s">
        <v>60</v>
      </c>
      <c r="G6" s="94" t="s">
        <v>70</v>
      </c>
      <c r="H6" s="95" t="s">
        <v>52</v>
      </c>
      <c r="I6" s="93">
        <v>2</v>
      </c>
      <c r="J6" s="93">
        <f>ROUNDUP(I6*10%,0)</f>
        <v>1</v>
      </c>
      <c r="K6" s="93">
        <f t="shared" ref="K6:K7" si="1">I6+J6</f>
        <v>3</v>
      </c>
      <c r="L6" s="106"/>
      <c r="M6" s="124"/>
      <c r="N6" s="125"/>
      <c r="O6" s="125"/>
      <c r="P6" s="126"/>
    </row>
    <row r="7" spans="1:16" s="96" customFormat="1" ht="113.25" customHeight="1">
      <c r="A7" s="93">
        <f t="shared" si="0"/>
        <v>3</v>
      </c>
      <c r="B7" s="94" t="s">
        <v>71</v>
      </c>
      <c r="C7" s="94" t="s">
        <v>51</v>
      </c>
      <c r="D7" s="94" t="s">
        <v>66</v>
      </c>
      <c r="E7" s="94" t="s">
        <v>69</v>
      </c>
      <c r="F7" s="94" t="s">
        <v>61</v>
      </c>
      <c r="G7" s="94" t="s">
        <v>70</v>
      </c>
      <c r="H7" s="95" t="s">
        <v>52</v>
      </c>
      <c r="I7" s="93">
        <v>20</v>
      </c>
      <c r="J7" s="93">
        <f t="shared" ref="J7" si="2">ROUNDUP(I7*10%,0)</f>
        <v>2</v>
      </c>
      <c r="K7" s="93">
        <f t="shared" si="1"/>
        <v>22</v>
      </c>
      <c r="L7" s="106"/>
      <c r="M7" s="124"/>
      <c r="N7" s="125"/>
      <c r="O7" s="125"/>
      <c r="P7" s="126"/>
    </row>
    <row r="8" spans="1:16" ht="20.25" customHeight="1">
      <c r="A8" s="127" t="s">
        <v>49</v>
      </c>
      <c r="B8" s="128"/>
      <c r="C8" s="128"/>
      <c r="D8" s="128"/>
      <c r="E8" s="128"/>
      <c r="F8" s="128"/>
      <c r="G8" s="128"/>
      <c r="H8" s="129"/>
      <c r="I8" s="97">
        <f>SUM(I5:I7)</f>
        <v>33</v>
      </c>
      <c r="J8" s="97">
        <f>SUM(J5:J7)</f>
        <v>5</v>
      </c>
      <c r="K8" s="97">
        <f>SUM(K5:K7)</f>
        <v>38</v>
      </c>
      <c r="L8" s="98"/>
      <c r="M8" s="130"/>
      <c r="N8" s="131"/>
      <c r="O8" s="131"/>
      <c r="P8" s="132"/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purl.org/dc/terms/"/>
    <ds:schemaRef ds:uri="4bf10b48-52f7-4ad4-b1e1-de514cec68e0"/>
    <ds:schemaRef ds:uri="http://purl.org/dc/elements/1.1/"/>
    <ds:schemaRef ds:uri="cc099e4b-e381-4360-bcff-5e1f51ab48dc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ORDER</vt:lpstr>
      <vt:lpstr>DETAIL 2</vt:lpstr>
      <vt:lpstr>'DETAIL 2'!Print_Area</vt:lpstr>
      <vt:lpstr>ORDER!Print_Area</vt:lpstr>
      <vt:lpstr>'DETAIL 2'!Print_Titles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2024-09-23T08:25:55Z</cp:lastPrinted>
  <dcterms:created xsi:type="dcterms:W3CDTF">2020-11-11T02:21:38Z</dcterms:created>
  <dcterms:modified xsi:type="dcterms:W3CDTF">2025-03-19T09:00:34Z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