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129"/>
  <workbookPr/>
  <mc:AlternateContent xmlns:mc="http://schemas.openxmlformats.org/markup-compatibility/2006">
    <mc:Choice Requires="x15">
      <x15ac:absPath xmlns:x15ac="http://schemas.microsoft.com/office/spreadsheetml/2010/11/ac" url="https://unavailablevn.sharepoint.com/sites/COMMERCIAL/Shared Documents/General/2-CUSTOMER-FOLDER/RAPHA(1)/3-SS25/2-PRODUCTION/4-INTERNAL-PURCHASE-ORDER/4-2-TRIM-ORDER/TRIM-PO/DRAFT-PO/EF/COMMERCIAL/"/>
    </mc:Choice>
  </mc:AlternateContent>
  <xr:revisionPtr revIDLastSave="1053" documentId="13_ncr:1_{060FD0D6-5963-4740-8591-6C5A8FB05237}" xr6:coauthVersionLast="47" xr6:coauthVersionMax="47" xr10:uidLastSave="{7FAB50E2-85DF-47A7-BA4B-56B0B81A749C}"/>
  <bookViews>
    <workbookView xWindow="-120" yWindow="-120" windowWidth="20730" windowHeight="11040" activeTab="1" xr2:uid="{00000000-000D-0000-FFFF-FFFF00000000}"/>
  </bookViews>
  <sheets>
    <sheet name="R12-0017" sheetId="2" r:id="rId1"/>
    <sheet name="DETAIL 2" sheetId="5" r:id="rId2"/>
  </sheets>
  <definedNames>
    <definedName name="_xlnm._FilterDatabase" localSheetId="1" hidden="1">'DETAIL 2'!$A$4:$P$11</definedName>
    <definedName name="_xlnm._FilterDatabase" localSheetId="0" hidden="1">'R12-0017'!$A$10:$U$10</definedName>
    <definedName name="_xlnm.Print_Area" localSheetId="1">'DETAIL 2'!$A$1:$P$11</definedName>
    <definedName name="_xlnm.Print_Area" localSheetId="0">'R12-0017'!$A$1:$N$16</definedName>
    <definedName name="_xlnm.Print_Titles" localSheetId="1">'DETAIL 2'!$4:$4</definedName>
    <definedName name="_xlnm.Print_Titles" localSheetId="0">'R12-0017'!$4:$10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Q6" i="5" l="1"/>
  <c r="Q5" i="5"/>
  <c r="I11" i="5"/>
  <c r="J6" i="5"/>
  <c r="J7" i="5"/>
  <c r="J8" i="5"/>
  <c r="K8" i="5" s="1"/>
  <c r="J9" i="5"/>
  <c r="K9" i="5" s="1"/>
  <c r="K10" i="5"/>
  <c r="J5" i="5"/>
  <c r="A6" i="5"/>
  <c r="A7" i="5"/>
  <c r="A8" i="5"/>
  <c r="A9" i="5"/>
  <c r="A10" i="5"/>
  <c r="O11" i="2" l="1"/>
  <c r="O12" i="2"/>
  <c r="K7" i="5"/>
  <c r="K6" i="5"/>
  <c r="L12" i="2" l="1"/>
  <c r="K12" i="2"/>
  <c r="M12" i="2" s="1"/>
  <c r="L11" i="2"/>
  <c r="K5" i="5" l="1"/>
  <c r="K11" i="5" s="1"/>
  <c r="A5" i="5" l="1"/>
  <c r="I14" i="2" l="1"/>
  <c r="J11" i="5"/>
  <c r="K11" i="2" l="1"/>
  <c r="M11" i="2" l="1"/>
  <c r="H8" i="2"/>
  <c r="H7" i="2" l="1"/>
  <c r="K14" i="2" l="1"/>
  <c r="M14" i="2" l="1"/>
</calcChain>
</file>

<file path=xl/sharedStrings.xml><?xml version="1.0" encoding="utf-8"?>
<sst xmlns="http://schemas.openxmlformats.org/spreadsheetml/2006/main" count="110" uniqueCount="87">
  <si>
    <t>Mã số:</t>
  </si>
  <si>
    <t>Lần ban hành:</t>
  </si>
  <si>
    <t>01</t>
  </si>
  <si>
    <t>REMARK</t>
  </si>
  <si>
    <t>Số trang:</t>
  </si>
  <si>
    <t>SUPPLIER:</t>
  </si>
  <si>
    <t xml:space="preserve">CUSTOMER : </t>
  </si>
  <si>
    <t xml:space="preserve">ORDER DATE: </t>
  </si>
  <si>
    <t>ADDRESS:</t>
  </si>
  <si>
    <t xml:space="preserve">SEASON : </t>
  </si>
  <si>
    <t>ORDER NO#</t>
  </si>
  <si>
    <t xml:space="preserve">ATTN : </t>
  </si>
  <si>
    <t>ETA REQUEST:</t>
  </si>
  <si>
    <t xml:space="preserve">JOB NUMBER : </t>
  </si>
  <si>
    <t xml:space="preserve">TEL / FAX : </t>
  </si>
  <si>
    <t>GARMENT EXIT DATE :</t>
  </si>
  <si>
    <t>ORDERED BY :</t>
  </si>
  <si>
    <t>STYLE NO</t>
  </si>
  <si>
    <t>CODE TRIMS</t>
  </si>
  <si>
    <t>DESCRIPTION</t>
  </si>
  <si>
    <t xml:space="preserve">DIMENSION / LENGTH </t>
  </si>
  <si>
    <t xml:space="preserve">QUALITY APPROVED </t>
  </si>
  <si>
    <t xml:space="preserve">CODE </t>
  </si>
  <si>
    <t>COLOR</t>
  </si>
  <si>
    <t>UNIT</t>
  </si>
  <si>
    <t xml:space="preserve">ORDER QUANTITY </t>
  </si>
  <si>
    <t xml:space="preserve">INVENTORY AT IPO DATE </t>
  </si>
  <si>
    <t>ACTUAL QUANTITY</t>
  </si>
  <si>
    <t xml:space="preserve">PRICE </t>
  </si>
  <si>
    <t>AMOUNT</t>
  </si>
  <si>
    <t>Total:</t>
  </si>
  <si>
    <t xml:space="preserve">RECEIVED BY </t>
  </si>
  <si>
    <t>APPROVED BY</t>
  </si>
  <si>
    <t>PREPARED BY</t>
  </si>
  <si>
    <t>PUR.QT-2.BM1</t>
  </si>
  <si>
    <t>PCS</t>
  </si>
  <si>
    <t>RAPHA</t>
  </si>
  <si>
    <t>THANH QUÝ / QUỲNH</t>
  </si>
  <si>
    <t>BASIC BLACK</t>
  </si>
  <si>
    <t>BYWAYS</t>
  </si>
  <si>
    <t>NO</t>
  </si>
  <si>
    <t>UA STYLE NO.</t>
  </si>
  <si>
    <t>ITEM</t>
  </si>
  <si>
    <t>STYLE NAME</t>
  </si>
  <si>
    <t>FABRIC CONTENT</t>
  </si>
  <si>
    <t>Q'TY</t>
  </si>
  <si>
    <t>EXTRA</t>
  </si>
  <si>
    <t xml:space="preserve">TOTAL </t>
  </si>
  <si>
    <t>REFERENCE FOR VISUAL ONLY</t>
  </si>
  <si>
    <t>TOTAL</t>
  </si>
  <si>
    <t>SS TEE</t>
  </si>
  <si>
    <t>100% ORGANIC COTTON</t>
  </si>
  <si>
    <t>ALL STYLES</t>
  </si>
  <si>
    <t>AS CUSTOMER APPROVED</t>
  </si>
  <si>
    <t>RAPHA
CARE LBL</t>
  </si>
  <si>
    <t>R12  SS25  G2773</t>
  </si>
  <si>
    <t>CARE LABEL
100% ORGANIC COTTON</t>
  </si>
  <si>
    <t>BASIC WHITE</t>
  </si>
  <si>
    <t>PLM</t>
  </si>
  <si>
    <t>SKU</t>
  </si>
  <si>
    <t>RAPHA BLK CARE LBL R</t>
  </si>
  <si>
    <t>CARE INSTRUCTIONS</t>
  </si>
  <si>
    <t>SS25 - EF_COMMERCIAL</t>
  </si>
  <si>
    <t>RAPHA WHT CARE LBL R</t>
  </si>
  <si>
    <t>EF Men's Short Sleeve T-shirt</t>
  </si>
  <si>
    <t>EF Men's Short Sleeve T-Shirt</t>
  </si>
  <si>
    <t>EF Women's Short Sleeve T-shirt</t>
  </si>
  <si>
    <t>EF Women's Short Sleeve T-Shirt</t>
  </si>
  <si>
    <t>EF Long Sleeve T-Shirt</t>
  </si>
  <si>
    <t>EF Everyday Hoodie</t>
  </si>
  <si>
    <t>C0046-SST225</t>
  </si>
  <si>
    <t>C0046-SST226</t>
  </si>
  <si>
    <t>C0046-SST227</t>
  </si>
  <si>
    <t>C0046-SST228</t>
  </si>
  <si>
    <t>C0046-LST022</t>
  </si>
  <si>
    <t>C0046-HOD067</t>
  </si>
  <si>
    <t>HOODIE</t>
  </si>
  <si>
    <t>CKJ01XX</t>
  </si>
  <si>
    <t>CKJ02XX</t>
  </si>
  <si>
    <t>CKK01XX</t>
  </si>
  <si>
    <t>CKK02XX</t>
  </si>
  <si>
    <t>CKM01XX</t>
  </si>
  <si>
    <t>CKN01XX</t>
  </si>
  <si>
    <t>SS25M50156TEE002</t>
  </si>
  <si>
    <t>SS25W50147TEE002</t>
  </si>
  <si>
    <t>SS25M50158TEE002</t>
  </si>
  <si>
    <t>SS25M50157TOP002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</si>
</sst>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-C09]dd\-mmm\-yy;@"/>
    <numFmt numFmtId="165" formatCode="_-* #,##0.00_-;\-* #,##0.00_-;_-* &quot;-&quot;??_-;_-@_-"/>
    <numFmt numFmtId="166" formatCode="_(* #,##0_);_(* \(#,##0\);_(* &quot;-&quot;??_);_(@_)"/>
    <numFmt numFmtId="167" formatCode="_(&quot;$&quot;* #,##0_);_(&quot;$&quot;* \(#,##0\);_(&quot;$&quot;* &quot;-&quot;??_);_(@_)"/>
    <numFmt numFmtId="168" formatCode="[$VND]\ #,##0"/>
  </numFmts>
  <fonts count="28">
    <font>
      <sz val="11"/>
      <color theme="1"/>
      <name val="Calibri"/>
      <family val="2"/>
      <scheme val="minor"/>
    </font>
    <font>
      <sz val="10"/>
      <name val="VNI-Times"/>
    </font>
    <font>
      <sz val="11"/>
      <color theme="1"/>
      <name val="Calibri"/>
      <family val="2"/>
      <scheme val="minor"/>
    </font>
    <font>
      <sz val="10"/>
      <name val="Arial"/>
      <family val="2"/>
    </font>
    <font>
      <u/>
      <sz val="10"/>
      <color indexed="12"/>
      <name val="Arial"/>
      <family val="2"/>
    </font>
    <font>
      <sz val="8"/>
      <name val="Calibri"/>
      <family val="2"/>
      <scheme val="minor"/>
    </font>
    <font>
      <sz val="16"/>
      <name val="Muli"/>
    </font>
    <font>
      <b/>
      <sz val="16"/>
      <name val="Muli"/>
    </font>
    <font>
      <b/>
      <sz val="16"/>
      <color theme="1"/>
      <name val="Muli"/>
    </font>
    <font>
      <sz val="16"/>
      <color theme="1"/>
      <name val="Muli"/>
    </font>
    <font>
      <u/>
      <sz val="16"/>
      <color indexed="12"/>
      <name val="Muli"/>
    </font>
    <font>
      <b/>
      <sz val="16"/>
      <color rgb="FFFF0000"/>
      <name val="Muli"/>
    </font>
    <font>
      <b/>
      <sz val="16"/>
      <color indexed="8"/>
      <name val="Muli"/>
    </font>
    <font>
      <b/>
      <u/>
      <sz val="16"/>
      <name val="Muli"/>
    </font>
    <font>
      <i/>
      <sz val="16"/>
      <name val="Muli"/>
    </font>
    <font>
      <b/>
      <i/>
      <sz val="16"/>
      <name val="Muli"/>
    </font>
    <font>
      <u/>
      <sz val="16"/>
      <name val="Muli"/>
    </font>
    <font>
      <sz val="10"/>
      <color indexed="8"/>
      <name val="Arial"/>
      <family val="2"/>
    </font>
    <font>
      <sz val="18"/>
      <color indexed="8"/>
      <name val="Muli"/>
    </font>
    <font>
      <b/>
      <sz val="12"/>
      <color theme="1"/>
      <name val="Muli"/>
    </font>
    <font>
      <sz val="11"/>
      <color theme="1"/>
      <name val="Muli"/>
    </font>
    <font>
      <sz val="9"/>
      <color theme="1"/>
      <name val="Muli"/>
    </font>
    <font>
      <sz val="12"/>
      <color theme="1"/>
      <name val="Calibri"/>
      <family val="2"/>
      <scheme val="minor"/>
    </font>
    <font>
      <b/>
      <sz val="11"/>
      <color rgb="FFFF0000"/>
      <name val="Muli"/>
    </font>
    <font>
      <b/>
      <sz val="14"/>
      <color theme="1"/>
      <name val="Muli"/>
    </font>
    <font>
      <b/>
      <sz val="11"/>
      <color theme="1"/>
      <name val="Muli"/>
    </font>
    <font>
      <b/>
      <sz val="10"/>
      <color theme="1"/>
      <name val="Muli"/>
    </font>
    <font>
      <sz val="11"/>
      <color indexed="8"/>
      <name val="Muli"/>
    </font>
  </fonts>
  <fills count="10">
    <fill>
      <patternFill patternType="none"/>
    </fill>
    <fill>
      <patternFill patternType="gray125"/>
    </fill>
    <fill>
      <patternFill patternType="solid">
        <fgColor theme="8" tint="0.5999938962981048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39997558519241921"/>
        <bgColor indexed="64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hair">
        <color indexed="22"/>
      </bottom>
      <diagonal/>
    </border>
    <border>
      <left/>
      <right/>
      <top style="hair">
        <color indexed="22"/>
      </top>
      <bottom style="hair">
        <color indexed="2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/>
      <top style="hair">
        <color indexed="22"/>
      </top>
      <bottom style="hair">
        <color theme="0" tint="-0.499984740745262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4">
    <xf numFmtId="0" fontId="0" fillId="0" borderId="0"/>
    <xf numFmtId="0" fontId="1" fillId="0" borderId="0"/>
    <xf numFmtId="0" fontId="3" fillId="0" borderId="0"/>
    <xf numFmtId="0" fontId="2" fillId="0" borderId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2" fillId="0" borderId="0"/>
    <xf numFmtId="0" fontId="4" fillId="0" borderId="0" applyNumberFormat="0" applyFill="0" applyBorder="0" applyAlignment="0" applyProtection="0">
      <alignment vertical="top"/>
      <protection locked="0"/>
    </xf>
    <xf numFmtId="44" fontId="2" fillId="0" borderId="0" applyFont="0" applyFill="0" applyBorder="0" applyAlignment="0" applyProtection="0"/>
    <xf numFmtId="0" fontId="2" fillId="0" borderId="0"/>
    <xf numFmtId="0" fontId="17" fillId="0" borderId="0"/>
    <xf numFmtId="43" fontId="2" fillId="0" borderId="0" applyFont="0" applyFill="0" applyBorder="0" applyAlignment="0" applyProtection="0"/>
    <xf numFmtId="0" fontId="22" fillId="0" borderId="0"/>
  </cellStyleXfs>
  <cellXfs count="140">
    <xf numFmtId="0" fontId="0" fillId="0" borderId="0" xfId="0"/>
    <xf numFmtId="0" fontId="6" fillId="0" borderId="6" xfId="1" applyFont="1" applyBorder="1" applyAlignment="1" applyProtection="1">
      <alignment vertical="center"/>
      <protection locked="0"/>
    </xf>
    <xf numFmtId="0" fontId="6" fillId="0" borderId="6" xfId="1" applyFont="1" applyBorder="1" applyAlignment="1" applyProtection="1">
      <alignment horizontal="left" vertical="center"/>
      <protection locked="0"/>
    </xf>
    <xf numFmtId="0" fontId="7" fillId="0" borderId="6" xfId="1" applyFont="1" applyBorder="1" applyAlignment="1" applyProtection="1">
      <alignment vertical="center" wrapText="1"/>
      <protection locked="0"/>
    </xf>
    <xf numFmtId="167" fontId="6" fillId="0" borderId="8" xfId="9" applyNumberFormat="1" applyFont="1" applyBorder="1" applyAlignment="1" applyProtection="1">
      <alignment vertical="center"/>
      <protection locked="0"/>
    </xf>
    <xf numFmtId="167" fontId="8" fillId="2" borderId="1" xfId="9" applyNumberFormat="1" applyFont="1" applyFill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0" xfId="0" applyFont="1" applyAlignment="1">
      <alignment horizontal="left"/>
    </xf>
    <xf numFmtId="0" fontId="9" fillId="0" borderId="1" xfId="0" quotePrefix="1" applyFont="1" applyBorder="1" applyAlignment="1">
      <alignment horizontal="center"/>
    </xf>
    <xf numFmtId="0" fontId="6" fillId="0" borderId="7" xfId="1" applyFont="1" applyBorder="1" applyAlignment="1" applyProtection="1">
      <alignment vertical="center"/>
      <protection locked="0"/>
    </xf>
    <xf numFmtId="0" fontId="6" fillId="0" borderId="7" xfId="1" applyFont="1" applyBorder="1" applyAlignment="1" applyProtection="1">
      <alignment horizontal="left" vertical="center"/>
      <protection locked="0"/>
    </xf>
    <xf numFmtId="0" fontId="7" fillId="0" borderId="7" xfId="1" applyFont="1" applyBorder="1" applyAlignment="1" applyProtection="1">
      <alignment vertical="center" wrapText="1"/>
      <protection locked="0"/>
    </xf>
    <xf numFmtId="167" fontId="6" fillId="0" borderId="11" xfId="9" applyNumberFormat="1" applyFont="1" applyBorder="1" applyAlignment="1" applyProtection="1">
      <alignment vertical="center"/>
      <protection locked="0"/>
    </xf>
    <xf numFmtId="16" fontId="9" fillId="0" borderId="1" xfId="0" quotePrefix="1" applyNumberFormat="1" applyFont="1" applyBorder="1" applyAlignment="1">
      <alignment horizontal="center"/>
    </xf>
    <xf numFmtId="167" fontId="6" fillId="0" borderId="6" xfId="9" applyNumberFormat="1" applyFont="1" applyBorder="1" applyAlignment="1" applyProtection="1">
      <alignment vertical="center"/>
      <protection locked="0"/>
    </xf>
    <xf numFmtId="167" fontId="9" fillId="0" borderId="9" xfId="9" applyNumberFormat="1" applyFont="1" applyBorder="1" applyAlignment="1">
      <alignment horizontal="left"/>
    </xf>
    <xf numFmtId="0" fontId="9" fillId="0" borderId="9" xfId="0" applyFont="1" applyBorder="1" applyAlignment="1">
      <alignment horizontal="left"/>
    </xf>
    <xf numFmtId="0" fontId="6" fillId="3" borderId="0" xfId="6" applyFont="1" applyFill="1" applyAlignment="1">
      <alignment vertical="top"/>
    </xf>
    <xf numFmtId="0" fontId="6" fillId="3" borderId="0" xfId="6" applyFont="1" applyFill="1" applyAlignment="1">
      <alignment horizontal="center" vertical="center"/>
    </xf>
    <xf numFmtId="167" fontId="6" fillId="3" borderId="8" xfId="9" quotePrefix="1" applyNumberFormat="1" applyFont="1" applyFill="1" applyBorder="1" applyAlignment="1">
      <alignment horizontal="center" vertical="center"/>
    </xf>
    <xf numFmtId="167" fontId="7" fillId="3" borderId="1" xfId="9" quotePrefix="1" applyNumberFormat="1" applyFont="1" applyFill="1" applyBorder="1" applyAlignment="1">
      <alignment horizontal="center" vertical="center"/>
    </xf>
    <xf numFmtId="15" fontId="6" fillId="3" borderId="1" xfId="2" applyNumberFormat="1" applyFont="1" applyFill="1" applyBorder="1" applyAlignment="1">
      <alignment horizontal="center" vertical="center"/>
    </xf>
    <xf numFmtId="0" fontId="6" fillId="3" borderId="3" xfId="0" applyFont="1" applyFill="1" applyBorder="1" applyAlignment="1">
      <alignment horizontal="left" vertical="top"/>
    </xf>
    <xf numFmtId="0" fontId="6" fillId="3" borderId="3" xfId="0" applyFont="1" applyFill="1" applyBorder="1" applyAlignment="1">
      <alignment vertical="top"/>
    </xf>
    <xf numFmtId="0" fontId="7" fillId="3" borderId="1" xfId="3" quotePrefix="1" applyFont="1" applyFill="1" applyBorder="1" applyAlignment="1">
      <alignment horizontal="center" vertical="center"/>
    </xf>
    <xf numFmtId="0" fontId="10" fillId="3" borderId="2" xfId="8" applyFont="1" applyFill="1" applyBorder="1" applyAlignment="1" applyProtection="1">
      <alignment vertical="top"/>
    </xf>
    <xf numFmtId="0" fontId="7" fillId="0" borderId="1" xfId="3" applyFont="1" applyBorder="1" applyAlignment="1">
      <alignment horizontal="center" vertical="center"/>
    </xf>
    <xf numFmtId="0" fontId="10" fillId="3" borderId="10" xfId="8" applyFont="1" applyFill="1" applyBorder="1" applyAlignment="1" applyProtection="1">
      <alignment vertical="top"/>
    </xf>
    <xf numFmtId="164" fontId="6" fillId="3" borderId="0" xfId="6" applyNumberFormat="1" applyFont="1" applyFill="1" applyAlignment="1">
      <alignment horizontal="center" vertical="center"/>
    </xf>
    <xf numFmtId="0" fontId="6" fillId="3" borderId="1" xfId="2" applyFont="1" applyFill="1" applyBorder="1" applyAlignment="1">
      <alignment horizontal="center" vertical="center"/>
    </xf>
    <xf numFmtId="0" fontId="9" fillId="0" borderId="0" xfId="0" quotePrefix="1" applyFont="1" applyAlignment="1">
      <alignment horizontal="left"/>
    </xf>
    <xf numFmtId="0" fontId="6" fillId="0" borderId="9" xfId="1" applyFont="1" applyBorder="1" applyAlignment="1" applyProtection="1">
      <alignment vertical="center"/>
      <protection locked="0"/>
    </xf>
    <xf numFmtId="0" fontId="6" fillId="0" borderId="9" xfId="1" applyFont="1" applyBorder="1" applyAlignment="1" applyProtection="1">
      <alignment horizontal="left" vertical="center"/>
      <protection locked="0"/>
    </xf>
    <xf numFmtId="0" fontId="7" fillId="0" borderId="9" xfId="1" applyFont="1" applyBorder="1" applyAlignment="1" applyProtection="1">
      <alignment vertical="center" wrapText="1"/>
      <protection locked="0"/>
    </xf>
    <xf numFmtId="167" fontId="6" fillId="0" borderId="7" xfId="9" applyNumberFormat="1" applyFont="1" applyBorder="1" applyAlignment="1" applyProtection="1">
      <alignment vertical="center"/>
      <protection locked="0"/>
    </xf>
    <xf numFmtId="0" fontId="7" fillId="5" borderId="1" xfId="6" applyFont="1" applyFill="1" applyBorder="1" applyAlignment="1">
      <alignment horizontal="center" vertical="center" wrapText="1"/>
    </xf>
    <xf numFmtId="0" fontId="7" fillId="5" borderId="1" xfId="6" applyFont="1" applyFill="1" applyBorder="1" applyAlignment="1">
      <alignment horizontal="left" vertical="center" wrapText="1"/>
    </xf>
    <xf numFmtId="0" fontId="7" fillId="5" borderId="1" xfId="6" applyFont="1" applyFill="1" applyBorder="1" applyAlignment="1">
      <alignment horizontal="center" vertical="center"/>
    </xf>
    <xf numFmtId="0" fontId="7" fillId="7" borderId="1" xfId="6" applyFont="1" applyFill="1" applyBorder="1" applyAlignment="1">
      <alignment horizontal="center" vertical="center" wrapText="1"/>
    </xf>
    <xf numFmtId="167" fontId="7" fillId="5" borderId="1" xfId="9" applyNumberFormat="1" applyFont="1" applyFill="1" applyBorder="1" applyAlignment="1">
      <alignment horizontal="center" vertical="center"/>
    </xf>
    <xf numFmtId="0" fontId="6" fillId="6" borderId="1" xfId="2" applyFont="1" applyFill="1" applyBorder="1" applyAlignment="1">
      <alignment horizontal="center" vertical="center"/>
    </xf>
    <xf numFmtId="0" fontId="6" fillId="6" borderId="1" xfId="2" applyFont="1" applyFill="1" applyBorder="1" applyAlignment="1">
      <alignment horizontal="left" vertical="center" wrapText="1"/>
    </xf>
    <xf numFmtId="0" fontId="6" fillId="6" borderId="1" xfId="2" applyFont="1" applyFill="1" applyBorder="1" applyAlignment="1">
      <alignment horizontal="center" vertical="center" wrapText="1"/>
    </xf>
    <xf numFmtId="0" fontId="11" fillId="6" borderId="1" xfId="2" applyFont="1" applyFill="1" applyBorder="1" applyAlignment="1">
      <alignment horizontal="center" vertical="center"/>
    </xf>
    <xf numFmtId="1" fontId="12" fillId="6" borderId="1" xfId="3" applyNumberFormat="1" applyFont="1" applyFill="1" applyBorder="1" applyAlignment="1">
      <alignment horizontal="center" vertical="center" wrapText="1"/>
    </xf>
    <xf numFmtId="3" fontId="12" fillId="6" borderId="1" xfId="3" applyNumberFormat="1" applyFont="1" applyFill="1" applyBorder="1" applyAlignment="1">
      <alignment horizontal="center" vertical="center"/>
    </xf>
    <xf numFmtId="168" fontId="6" fillId="6" borderId="1" xfId="9" applyNumberFormat="1" applyFont="1" applyFill="1" applyBorder="1" applyAlignment="1">
      <alignment horizontal="center" vertical="center"/>
    </xf>
    <xf numFmtId="166" fontId="6" fillId="6" borderId="1" xfId="5" applyNumberFormat="1" applyFont="1" applyFill="1" applyBorder="1" applyAlignment="1">
      <alignment horizontal="center" vertical="center"/>
    </xf>
    <xf numFmtId="0" fontId="6" fillId="3" borderId="0" xfId="2" applyFont="1" applyFill="1" applyAlignment="1">
      <alignment horizontal="center" vertical="center" wrapText="1"/>
    </xf>
    <xf numFmtId="0" fontId="6" fillId="3" borderId="0" xfId="2" applyFont="1" applyFill="1" applyAlignment="1">
      <alignment horizontal="left" vertical="center" wrapText="1"/>
    </xf>
    <xf numFmtId="0" fontId="13" fillId="3" borderId="0" xfId="2" applyFont="1" applyFill="1" applyAlignment="1">
      <alignment horizontal="center" vertical="center" wrapText="1"/>
    </xf>
    <xf numFmtId="3" fontId="7" fillId="4" borderId="1" xfId="2" applyNumberFormat="1" applyFont="1" applyFill="1" applyBorder="1" applyAlignment="1">
      <alignment horizontal="center" vertical="center" wrapText="1"/>
    </xf>
    <xf numFmtId="3" fontId="7" fillId="0" borderId="1" xfId="2" applyNumberFormat="1" applyFont="1" applyBorder="1" applyAlignment="1">
      <alignment horizontal="center" vertical="center" wrapText="1"/>
    </xf>
    <xf numFmtId="168" fontId="6" fillId="3" borderId="0" xfId="9" applyNumberFormat="1" applyFont="1" applyFill="1" applyAlignment="1">
      <alignment horizontal="center" vertical="center" wrapText="1"/>
    </xf>
    <xf numFmtId="0" fontId="6" fillId="3" borderId="0" xfId="2" applyFont="1" applyFill="1" applyAlignment="1">
      <alignment horizontal="center" vertical="center"/>
    </xf>
    <xf numFmtId="0" fontId="14" fillId="3" borderId="0" xfId="2" applyFont="1" applyFill="1" applyAlignment="1">
      <alignment horizontal="center" vertical="center"/>
    </xf>
    <xf numFmtId="14" fontId="15" fillId="3" borderId="0" xfId="2" quotePrefix="1" applyNumberFormat="1" applyFont="1" applyFill="1" applyAlignment="1">
      <alignment horizontal="left" vertical="center"/>
    </xf>
    <xf numFmtId="14" fontId="15" fillId="3" borderId="0" xfId="2" quotePrefix="1" applyNumberFormat="1" applyFont="1" applyFill="1" applyAlignment="1">
      <alignment horizontal="center" vertical="center"/>
    </xf>
    <xf numFmtId="0" fontId="7" fillId="3" borderId="0" xfId="2" applyFont="1" applyFill="1" applyAlignment="1">
      <alignment horizontal="center" vertical="center" wrapText="1"/>
    </xf>
    <xf numFmtId="167" fontId="6" fillId="3" borderId="0" xfId="9" applyNumberFormat="1" applyFont="1" applyFill="1" applyAlignment="1">
      <alignment horizontal="center" vertical="center"/>
    </xf>
    <xf numFmtId="0" fontId="13" fillId="0" borderId="0" xfId="2" applyFont="1" applyAlignment="1">
      <alignment horizontal="left" vertical="center" wrapText="1"/>
    </xf>
    <xf numFmtId="0" fontId="13" fillId="3" borderId="0" xfId="2" applyFont="1" applyFill="1" applyAlignment="1">
      <alignment horizontal="center" vertical="center"/>
    </xf>
    <xf numFmtId="0" fontId="16" fillId="3" borderId="0" xfId="2" applyFont="1" applyFill="1" applyAlignment="1">
      <alignment horizontal="center" vertical="center"/>
    </xf>
    <xf numFmtId="0" fontId="6" fillId="0" borderId="0" xfId="2" applyFont="1" applyAlignment="1">
      <alignment horizontal="center" vertical="center"/>
    </xf>
    <xf numFmtId="0" fontId="14" fillId="0" borderId="0" xfId="1" applyFont="1" applyAlignment="1" applyProtection="1">
      <alignment vertical="center"/>
      <protection locked="0"/>
    </xf>
    <xf numFmtId="0" fontId="6" fillId="0" borderId="0" xfId="1" applyFont="1" applyAlignment="1" applyProtection="1">
      <alignment horizontal="left" vertical="center"/>
      <protection locked="0"/>
    </xf>
    <xf numFmtId="0" fontId="14" fillId="0" borderId="0" xfId="1" applyFont="1" applyAlignment="1" applyProtection="1">
      <alignment horizontal="left" vertical="center"/>
      <protection locked="0"/>
    </xf>
    <xf numFmtId="0" fontId="15" fillId="0" borderId="0" xfId="1" applyFont="1" applyAlignment="1" applyProtection="1">
      <alignment vertical="center" wrapText="1"/>
      <protection locked="0"/>
    </xf>
    <xf numFmtId="0" fontId="6" fillId="0" borderId="0" xfId="1" applyFont="1" applyAlignment="1" applyProtection="1">
      <alignment vertical="center"/>
      <protection locked="0"/>
    </xf>
    <xf numFmtId="167" fontId="9" fillId="0" borderId="0" xfId="9" applyNumberFormat="1" applyFont="1" applyAlignment="1">
      <alignment horizontal="left"/>
    </xf>
    <xf numFmtId="0" fontId="14" fillId="0" borderId="0" xfId="1" applyFont="1" applyAlignment="1" applyProtection="1">
      <alignment horizontal="center" vertical="center"/>
      <protection locked="0"/>
    </xf>
    <xf numFmtId="0" fontId="7" fillId="0" borderId="0" xfId="1" applyFont="1" applyAlignment="1">
      <alignment vertical="center" wrapText="1"/>
    </xf>
    <xf numFmtId="0" fontId="6" fillId="0" borderId="0" xfId="1" applyFont="1" applyAlignment="1">
      <alignment vertical="center"/>
    </xf>
    <xf numFmtId="15" fontId="6" fillId="0" borderId="0" xfId="1" applyNumberFormat="1" applyFont="1" applyAlignment="1" applyProtection="1">
      <alignment horizontal="left" vertical="center"/>
      <protection locked="0"/>
    </xf>
    <xf numFmtId="0" fontId="6" fillId="0" borderId="0" xfId="1" applyFont="1" applyAlignment="1" applyProtection="1">
      <alignment horizontal="center" vertical="center"/>
      <protection locked="0"/>
    </xf>
    <xf numFmtId="0" fontId="7" fillId="0" borderId="0" xfId="1" applyFont="1" applyAlignment="1" applyProtection="1">
      <alignment vertical="center" wrapText="1"/>
      <protection locked="0"/>
    </xf>
    <xf numFmtId="15" fontId="6" fillId="0" borderId="0" xfId="1" applyNumberFormat="1" applyFont="1" applyAlignment="1" applyProtection="1">
      <alignment vertical="center"/>
      <protection locked="0"/>
    </xf>
    <xf numFmtId="0" fontId="8" fillId="0" borderId="0" xfId="0" applyFont="1" applyAlignment="1">
      <alignment horizontal="left" wrapText="1"/>
    </xf>
    <xf numFmtId="0" fontId="6" fillId="0" borderId="6" xfId="1" applyFont="1" applyBorder="1" applyAlignment="1" applyProtection="1">
      <alignment horizontal="center" vertical="center"/>
      <protection locked="0"/>
    </xf>
    <xf numFmtId="0" fontId="6" fillId="0" borderId="7" xfId="1" applyFont="1" applyBorder="1" applyAlignment="1" applyProtection="1">
      <alignment horizontal="center" vertical="center"/>
      <protection locked="0"/>
    </xf>
    <xf numFmtId="0" fontId="7" fillId="3" borderId="2" xfId="6" applyFont="1" applyFill="1" applyBorder="1" applyAlignment="1">
      <alignment horizontal="center" vertical="center"/>
    </xf>
    <xf numFmtId="0" fontId="7" fillId="3" borderId="3" xfId="6" applyFont="1" applyFill="1" applyBorder="1" applyAlignment="1">
      <alignment horizontal="center" vertical="center"/>
    </xf>
    <xf numFmtId="0" fontId="7" fillId="3" borderId="10" xfId="6" applyFont="1" applyFill="1" applyBorder="1" applyAlignment="1">
      <alignment horizontal="center" vertical="center"/>
    </xf>
    <xf numFmtId="0" fontId="6" fillId="0" borderId="9" xfId="1" applyFont="1" applyBorder="1" applyAlignment="1" applyProtection="1">
      <alignment horizontal="center" vertical="center"/>
      <protection locked="0"/>
    </xf>
    <xf numFmtId="0" fontId="9" fillId="0" borderId="0" xfId="0" applyFont="1" applyAlignment="1">
      <alignment horizontal="center"/>
    </xf>
    <xf numFmtId="166" fontId="8" fillId="0" borderId="1" xfId="5" applyNumberFormat="1" applyFont="1" applyFill="1" applyBorder="1" applyAlignment="1">
      <alignment horizontal="center" vertical="center" wrapText="1"/>
    </xf>
    <xf numFmtId="0" fontId="9" fillId="8" borderId="0" xfId="0" applyFont="1" applyFill="1" applyAlignment="1">
      <alignment horizontal="left"/>
    </xf>
    <xf numFmtId="0" fontId="9" fillId="0" borderId="1" xfId="2" applyFont="1" applyBorder="1" applyAlignment="1">
      <alignment horizontal="center" vertical="center" wrapText="1"/>
    </xf>
    <xf numFmtId="0" fontId="8" fillId="0" borderId="1" xfId="2" applyFont="1" applyBorder="1" applyAlignment="1">
      <alignment horizontal="center" vertical="center" wrapText="1"/>
    </xf>
    <xf numFmtId="1" fontId="8" fillId="0" borderId="1" xfId="3" applyNumberFormat="1" applyFont="1" applyBorder="1" applyAlignment="1">
      <alignment horizontal="center" vertical="center" wrapText="1"/>
    </xf>
    <xf numFmtId="0" fontId="9" fillId="0" borderId="1" xfId="2" applyFont="1" applyBorder="1" applyAlignment="1">
      <alignment horizontal="center" vertical="center"/>
    </xf>
    <xf numFmtId="3" fontId="9" fillId="0" borderId="1" xfId="3" applyNumberFormat="1" applyFont="1" applyBorder="1" applyAlignment="1">
      <alignment horizontal="center" vertical="center"/>
    </xf>
    <xf numFmtId="0" fontId="18" fillId="0" borderId="1" xfId="11" applyFont="1" applyBorder="1" applyAlignment="1">
      <alignment horizontal="center" vertical="center" wrapText="1"/>
    </xf>
    <xf numFmtId="0" fontId="19" fillId="9" borderId="12" xfId="0" applyFont="1" applyFill="1" applyBorder="1" applyAlignment="1">
      <alignment horizontal="center" vertical="center"/>
    </xf>
    <xf numFmtId="0" fontId="20" fillId="0" borderId="0" xfId="0" applyFont="1"/>
    <xf numFmtId="0" fontId="20" fillId="0" borderId="1" xfId="0" applyFont="1" applyBorder="1" applyAlignment="1">
      <alignment horizontal="center" vertical="center"/>
    </xf>
    <xf numFmtId="0" fontId="21" fillId="0" borderId="1" xfId="0" applyFont="1" applyBorder="1" applyAlignment="1">
      <alignment horizontal="center" vertical="center"/>
    </xf>
    <xf numFmtId="0" fontId="20" fillId="0" borderId="1" xfId="13" applyFont="1" applyBorder="1" applyAlignment="1">
      <alignment horizontal="left" vertical="center"/>
    </xf>
    <xf numFmtId="0" fontId="23" fillId="0" borderId="1" xfId="0" applyFont="1" applyBorder="1" applyAlignment="1">
      <alignment horizontal="center" vertical="center" wrapText="1"/>
    </xf>
    <xf numFmtId="0" fontId="20" fillId="0" borderId="0" xfId="0" applyFont="1" applyAlignment="1">
      <alignment vertical="center"/>
    </xf>
    <xf numFmtId="166" fontId="25" fillId="0" borderId="1" xfId="12" applyNumberFormat="1" applyFont="1" applyBorder="1" applyAlignment="1">
      <alignment horizontal="center" vertical="center"/>
    </xf>
    <xf numFmtId="0" fontId="20" fillId="0" borderId="1" xfId="0" applyFont="1" applyBorder="1"/>
    <xf numFmtId="0" fontId="20" fillId="0" borderId="0" xfId="0" applyFont="1" applyAlignment="1">
      <alignment horizontal="center" vertical="center"/>
    </xf>
    <xf numFmtId="0" fontId="21" fillId="0" borderId="0" xfId="0" applyFont="1"/>
    <xf numFmtId="44" fontId="6" fillId="0" borderId="1" xfId="9" applyFont="1" applyFill="1" applyBorder="1" applyAlignment="1">
      <alignment horizontal="center" vertical="center"/>
    </xf>
    <xf numFmtId="44" fontId="9" fillId="0" borderId="1" xfId="9" applyFont="1" applyFill="1" applyBorder="1" applyAlignment="1">
      <alignment horizontal="center" vertical="center" wrapText="1"/>
    </xf>
    <xf numFmtId="44" fontId="6" fillId="6" borderId="1" xfId="9" applyFont="1" applyFill="1" applyBorder="1" applyAlignment="1">
      <alignment horizontal="center" vertical="center" wrapText="1"/>
    </xf>
    <xf numFmtId="44" fontId="7" fillId="4" borderId="1" xfId="9" applyFont="1" applyFill="1" applyBorder="1" applyAlignment="1">
      <alignment vertical="center" wrapText="1"/>
    </xf>
    <xf numFmtId="0" fontId="20" fillId="0" borderId="1" xfId="13" applyFont="1" applyBorder="1" applyAlignment="1">
      <alignment horizontal="left" vertical="center" wrapText="1"/>
    </xf>
    <xf numFmtId="0" fontId="26" fillId="0" borderId="1" xfId="0" applyFont="1" applyBorder="1" applyAlignment="1">
      <alignment vertical="center" wrapText="1"/>
    </xf>
    <xf numFmtId="0" fontId="27" fillId="0" borderId="1" xfId="11" applyFont="1" applyBorder="1" applyAlignment="1">
      <alignment horizontal="center" vertical="center"/>
    </xf>
    <xf numFmtId="0" fontId="8" fillId="0" borderId="0" xfId="2" applyFont="1" applyAlignment="1">
      <alignment horizontal="center" vertical="center" wrapText="1"/>
    </xf>
    <xf numFmtId="0" fontId="6" fillId="3" borderId="3" xfId="0" applyFont="1" applyFill="1" applyBorder="1" applyAlignment="1">
      <alignment horizontal="left" vertical="top"/>
    </xf>
    <xf numFmtId="0" fontId="7" fillId="3" borderId="4" xfId="6" applyFont="1" applyFill="1" applyBorder="1" applyAlignment="1">
      <alignment horizontal="left" vertical="center" wrapText="1"/>
    </xf>
    <xf numFmtId="0" fontId="7" fillId="3" borderId="5" xfId="6" applyFont="1" applyFill="1" applyBorder="1" applyAlignment="1">
      <alignment horizontal="left" vertical="center" wrapText="1"/>
    </xf>
    <xf numFmtId="164" fontId="6" fillId="3" borderId="4" xfId="6" applyNumberFormat="1" applyFont="1" applyFill="1" applyBorder="1" applyAlignment="1">
      <alignment horizontal="center" vertical="center"/>
    </xf>
    <xf numFmtId="164" fontId="6" fillId="3" borderId="5" xfId="6" applyNumberFormat="1" applyFont="1" applyFill="1" applyBorder="1" applyAlignment="1">
      <alignment horizontal="center" vertical="center"/>
    </xf>
    <xf numFmtId="167" fontId="13" fillId="3" borderId="0" xfId="9" applyNumberFormat="1" applyFont="1" applyFill="1" applyAlignment="1">
      <alignment horizontal="center" vertical="center"/>
    </xf>
    <xf numFmtId="0" fontId="13" fillId="0" borderId="0" xfId="2" applyFont="1" applyAlignment="1">
      <alignment horizontal="center" vertical="center" wrapText="1"/>
    </xf>
    <xf numFmtId="0" fontId="13" fillId="0" borderId="0" xfId="2" applyFont="1" applyAlignment="1">
      <alignment horizontal="center" vertical="center"/>
    </xf>
    <xf numFmtId="0" fontId="6" fillId="3" borderId="10" xfId="0" applyFont="1" applyFill="1" applyBorder="1" applyAlignment="1">
      <alignment horizontal="left" vertical="top"/>
    </xf>
    <xf numFmtId="0" fontId="7" fillId="3" borderId="4" xfId="6" applyFont="1" applyFill="1" applyBorder="1" applyAlignment="1">
      <alignment horizontal="center" vertical="center"/>
    </xf>
    <xf numFmtId="0" fontId="7" fillId="3" borderId="5" xfId="6" applyFont="1" applyFill="1" applyBorder="1" applyAlignment="1">
      <alignment horizontal="center" vertical="center"/>
    </xf>
    <xf numFmtId="0" fontId="6" fillId="3" borderId="4" xfId="6" applyFont="1" applyFill="1" applyBorder="1" applyAlignment="1">
      <alignment horizontal="left" vertical="center"/>
    </xf>
    <xf numFmtId="0" fontId="6" fillId="3" borderId="5" xfId="6" applyFont="1" applyFill="1" applyBorder="1" applyAlignment="1">
      <alignment horizontal="left" vertical="center"/>
    </xf>
    <xf numFmtId="0" fontId="19" fillId="9" borderId="4" xfId="0" applyFont="1" applyFill="1" applyBorder="1" applyAlignment="1">
      <alignment horizontal="center" vertical="center"/>
    </xf>
    <xf numFmtId="0" fontId="19" fillId="9" borderId="13" xfId="0" applyFont="1" applyFill="1" applyBorder="1" applyAlignment="1">
      <alignment horizontal="center" vertical="center"/>
    </xf>
    <xf numFmtId="0" fontId="19" fillId="9" borderId="5" xfId="0" applyFont="1" applyFill="1" applyBorder="1" applyAlignment="1">
      <alignment horizontal="center" vertical="center"/>
    </xf>
    <xf numFmtId="0" fontId="24" fillId="0" borderId="15" xfId="0" applyFont="1" applyBorder="1" applyAlignment="1">
      <alignment horizontal="center" vertical="center" wrapText="1"/>
    </xf>
    <xf numFmtId="0" fontId="24" fillId="0" borderId="0" xfId="0" applyFont="1" applyAlignment="1">
      <alignment horizontal="center" vertical="center" wrapText="1"/>
    </xf>
    <xf numFmtId="0" fontId="24" fillId="0" borderId="16" xfId="0" applyFont="1" applyBorder="1" applyAlignment="1">
      <alignment horizontal="center" vertical="center" wrapText="1"/>
    </xf>
    <xf numFmtId="0" fontId="25" fillId="0" borderId="4" xfId="0" applyFont="1" applyBorder="1" applyAlignment="1">
      <alignment horizontal="center"/>
    </xf>
    <xf numFmtId="0" fontId="25" fillId="0" borderId="13" xfId="0" applyFont="1" applyBorder="1" applyAlignment="1">
      <alignment horizontal="center"/>
    </xf>
    <xf numFmtId="0" fontId="25" fillId="0" borderId="5" xfId="0" applyFont="1" applyBorder="1" applyAlignment="1">
      <alignment horizontal="center"/>
    </xf>
    <xf numFmtId="0" fontId="21" fillId="0" borderId="4" xfId="0" applyFont="1" applyBorder="1" applyAlignment="1">
      <alignment horizontal="center"/>
    </xf>
    <xf numFmtId="0" fontId="21" fillId="0" borderId="13" xfId="0" applyFont="1" applyBorder="1" applyAlignment="1">
      <alignment horizontal="center"/>
    </xf>
    <xf numFmtId="0" fontId="21" fillId="0" borderId="5" xfId="0" applyFont="1" applyBorder="1" applyAlignment="1">
      <alignment horizontal="center"/>
    </xf>
    <xf numFmtId="0" fontId="26" fillId="0" borderId="14" xfId="0" applyFont="1" applyBorder="1" applyAlignment="1">
      <alignment horizontal="center" vertical="center" wrapText="1"/>
    </xf>
    <xf numFmtId="0" fontId="26" fillId="0" borderId="17" xfId="0" applyFont="1" applyBorder="1" applyAlignment="1">
      <alignment horizontal="center" vertical="center" wrapText="1"/>
    </xf>
    <xf numFmtId="0" fontId="26" fillId="0" borderId="12" xfId="0" applyFont="1" applyBorder="1" applyAlignment="1">
      <alignment horizontal="center" vertical="center" wrapText="1"/>
    </xf>
  </cellXfs>
  <cellStyles count="14">
    <cellStyle name="Comma" xfId="12" builtinId="3"/>
    <cellStyle name="Comma 6" xfId="4" xr:uid="{00000000-0005-0000-0000-000000000000}"/>
    <cellStyle name="Comma 74 2" xfId="5" xr:uid="{00000000-0005-0000-0000-000001000000}"/>
    <cellStyle name="Currency" xfId="9" builtinId="4"/>
    <cellStyle name="Hyperlink 2" xfId="8" xr:uid="{00000000-0005-0000-0000-000003000000}"/>
    <cellStyle name="Normal" xfId="0" builtinId="0"/>
    <cellStyle name="Normal 10" xfId="2" xr:uid="{00000000-0005-0000-0000-000005000000}"/>
    <cellStyle name="Normal 10 2" xfId="6" xr:uid="{00000000-0005-0000-0000-000006000000}"/>
    <cellStyle name="Normal 133 3" xfId="3" xr:uid="{00000000-0005-0000-0000-000007000000}"/>
    <cellStyle name="Normal 133 3 3" xfId="7" xr:uid="{00000000-0005-0000-0000-000008000000}"/>
    <cellStyle name="Normal 145" xfId="11" xr:uid="{19FA8E7D-54EB-4D65-B6FA-47D1310AFFF0}"/>
    <cellStyle name="Normal 146" xfId="10" xr:uid="{19316F18-62AE-49F2-B029-1CB7647700C7}"/>
    <cellStyle name="Normal 2" xfId="13" xr:uid="{B685D00F-1C9C-4CEF-9255-4C0BEC09AD83}"/>
    <cellStyle name="Normal_Forms" xfId="1" xr:uid="{00000000-0005-0000-0000-000009000000}"/>
  </cellStyles>
  <dxfs count="0"/>
  <tableStyles count="0" defaultTableStyle="TableStyleMedium2" defaultPivotStyle="PivotStyleLight16"/>
  <colors>
    <mruColors>
      <color rgb="FFE44F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5" Type="http://schemas.openxmlformats.org/officeDocument/2006/relationships/image" Target="../media/image8.png"/><Relationship Id="rId4" Type="http://schemas.openxmlformats.org/officeDocument/2006/relationships/image" Target="../media/image7.png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485775</xdr:colOff>
      <xdr:row>5</xdr:row>
      <xdr:rowOff>47625</xdr:rowOff>
    </xdr:from>
    <xdr:ext cx="1466850" cy="3037616"/>
    <xdr:pic>
      <xdr:nvPicPr>
        <xdr:cNvPr id="5" name="Picture 4">
          <a:extLst>
            <a:ext uri="{FF2B5EF4-FFF2-40B4-BE49-F238E27FC236}">
              <a16:creationId xmlns:a16="http://schemas.microsoft.com/office/drawing/2014/main" id="{F6427430-048C-4025-BA8E-8914CDFA12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430500" y="1933575"/>
          <a:ext cx="1466850" cy="3037616"/>
        </a:xfrm>
        <a:prstGeom prst="rect">
          <a:avLst/>
        </a:prstGeom>
      </xdr:spPr>
    </xdr:pic>
    <xdr:clientData/>
  </xdr:oneCellAnchor>
  <xdr:twoCellAnchor editAs="oneCell">
    <xdr:from>
      <xdr:col>11</xdr:col>
      <xdr:colOff>123825</xdr:colOff>
      <xdr:row>4</xdr:row>
      <xdr:rowOff>685800</xdr:rowOff>
    </xdr:from>
    <xdr:to>
      <xdr:col>11</xdr:col>
      <xdr:colOff>2009775</xdr:colOff>
      <xdr:row>5</xdr:row>
      <xdr:rowOff>166975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3F3FBC8-FA36-CFE7-618D-62A7B7B113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992100" y="1714500"/>
          <a:ext cx="1885950" cy="338425"/>
        </a:xfrm>
        <a:prstGeom prst="rect">
          <a:avLst/>
        </a:prstGeom>
      </xdr:spPr>
    </xdr:pic>
    <xdr:clientData/>
  </xdr:twoCellAnchor>
  <xdr:twoCellAnchor editAs="oneCell">
    <xdr:from>
      <xdr:col>11</xdr:col>
      <xdr:colOff>66675</xdr:colOff>
      <xdr:row>6</xdr:row>
      <xdr:rowOff>647701</xdr:rowOff>
    </xdr:from>
    <xdr:to>
      <xdr:col>11</xdr:col>
      <xdr:colOff>2047875</xdr:colOff>
      <xdr:row>7</xdr:row>
      <xdr:rowOff>164323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05025D5-F86C-DF1D-0BFD-BF375A9AAA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934950" y="3390901"/>
          <a:ext cx="1981200" cy="373872"/>
        </a:xfrm>
        <a:prstGeom prst="rect">
          <a:avLst/>
        </a:prstGeom>
      </xdr:spPr>
    </xdr:pic>
    <xdr:clientData/>
  </xdr:twoCellAnchor>
  <xdr:twoCellAnchor editAs="oneCell">
    <xdr:from>
      <xdr:col>11</xdr:col>
      <xdr:colOff>28576</xdr:colOff>
      <xdr:row>8</xdr:row>
      <xdr:rowOff>200024</xdr:rowOff>
    </xdr:from>
    <xdr:to>
      <xdr:col>11</xdr:col>
      <xdr:colOff>1984404</xdr:colOff>
      <xdr:row>8</xdr:row>
      <xdr:rowOff>590549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C96A4506-076C-B496-CE21-27F2F3244F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2896851" y="4657724"/>
          <a:ext cx="1955828" cy="390525"/>
        </a:xfrm>
        <a:prstGeom prst="rect">
          <a:avLst/>
        </a:prstGeom>
      </xdr:spPr>
    </xdr:pic>
    <xdr:clientData/>
  </xdr:twoCellAnchor>
  <xdr:twoCellAnchor editAs="oneCell">
    <xdr:from>
      <xdr:col>11</xdr:col>
      <xdr:colOff>35285</xdr:colOff>
      <xdr:row>9</xdr:row>
      <xdr:rowOff>190501</xdr:rowOff>
    </xdr:from>
    <xdr:to>
      <xdr:col>11</xdr:col>
      <xdr:colOff>2003779</xdr:colOff>
      <xdr:row>9</xdr:row>
      <xdr:rowOff>581025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E9E089B1-402F-4EF6-0F25-A6DA7C7286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2903560" y="5505451"/>
          <a:ext cx="1968494" cy="39052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S61"/>
  <sheetViews>
    <sheetView view="pageBreakPreview" topLeftCell="A10" zoomScale="55" zoomScaleNormal="55" zoomScaleSheetLayoutView="55" zoomScalePageLayoutView="55" workbookViewId="0">
      <selection activeCell="J11" sqref="J11"/>
    </sheetView>
  </sheetViews>
  <sheetFormatPr defaultColWidth="9.28515625" defaultRowHeight="24"/>
  <cols>
    <col min="1" max="1" width="27" style="84" customWidth="1"/>
    <col min="2" max="2" width="14.5703125" style="7" customWidth="1"/>
    <col min="3" max="3" width="28.7109375" style="7" customWidth="1"/>
    <col min="4" max="4" width="27.5703125" style="7" customWidth="1"/>
    <col min="5" max="5" width="21.42578125" style="7" customWidth="1"/>
    <col min="6" max="6" width="20.140625" style="7" customWidth="1"/>
    <col min="7" max="7" width="24.140625" style="77" customWidth="1"/>
    <col min="8" max="8" width="16.5703125" style="7" customWidth="1"/>
    <col min="9" max="9" width="19.5703125" style="7" customWidth="1"/>
    <col min="10" max="10" width="12.28515625" style="7" customWidth="1"/>
    <col min="11" max="11" width="18" style="7" customWidth="1"/>
    <col min="12" max="12" width="23" style="69" customWidth="1"/>
    <col min="13" max="13" width="27.7109375" style="69" customWidth="1"/>
    <col min="14" max="14" width="31.85546875" style="7" customWidth="1"/>
    <col min="15" max="15" width="13.28515625" style="7" bestFit="1" customWidth="1"/>
    <col min="16" max="16" width="13.7109375" style="7" bestFit="1" customWidth="1"/>
    <col min="17" max="16384" width="9.28515625" style="7"/>
  </cols>
  <sheetData>
    <row r="1" spans="1:19" ht="28.5" customHeight="1">
      <c r="A1" s="78"/>
      <c r="B1" s="1"/>
      <c r="C1" s="2"/>
      <c r="D1" s="1"/>
      <c r="E1" s="1"/>
      <c r="F1" s="1"/>
      <c r="G1" s="3"/>
      <c r="H1" s="1"/>
      <c r="I1" s="1"/>
      <c r="J1" s="1"/>
      <c r="K1" s="1"/>
      <c r="L1" s="4"/>
      <c r="M1" s="5" t="s">
        <v>0</v>
      </c>
      <c r="N1" s="6" t="s">
        <v>34</v>
      </c>
    </row>
    <row r="2" spans="1:19" ht="28.5" customHeight="1">
      <c r="A2" s="78"/>
      <c r="B2" s="1"/>
      <c r="C2" s="2"/>
      <c r="D2" s="1"/>
      <c r="E2" s="1"/>
      <c r="F2" s="1"/>
      <c r="G2" s="3"/>
      <c r="H2" s="1"/>
      <c r="I2" s="1"/>
      <c r="J2" s="1"/>
      <c r="K2" s="1"/>
      <c r="L2" s="4"/>
      <c r="M2" s="5" t="s">
        <v>1</v>
      </c>
      <c r="N2" s="8" t="s">
        <v>2</v>
      </c>
    </row>
    <row r="3" spans="1:19" ht="28.5" customHeight="1">
      <c r="A3" s="79"/>
      <c r="B3" s="9"/>
      <c r="C3" s="10"/>
      <c r="D3" s="9"/>
      <c r="E3" s="9"/>
      <c r="F3" s="9"/>
      <c r="G3" s="11"/>
      <c r="H3" s="9"/>
      <c r="I3" s="9"/>
      <c r="J3" s="9"/>
      <c r="K3" s="9"/>
      <c r="L3" s="12"/>
      <c r="M3" s="5" t="s">
        <v>4</v>
      </c>
      <c r="N3" s="13">
        <v>1</v>
      </c>
    </row>
    <row r="4" spans="1:19" ht="10.15" customHeight="1">
      <c r="A4" s="78"/>
      <c r="B4" s="1"/>
      <c r="C4" s="10"/>
      <c r="D4" s="1"/>
      <c r="E4" s="1"/>
      <c r="F4" s="9"/>
      <c r="G4" s="11"/>
      <c r="H4" s="9"/>
      <c r="I4" s="9"/>
      <c r="J4" s="1"/>
      <c r="K4" s="1"/>
      <c r="L4" s="14"/>
      <c r="M4" s="15"/>
      <c r="N4" s="16"/>
    </row>
    <row r="5" spans="1:19" ht="30.75" customHeight="1">
      <c r="A5" s="80" t="s">
        <v>5</v>
      </c>
      <c r="C5" s="111" t="s">
        <v>39</v>
      </c>
      <c r="D5" s="111"/>
      <c r="E5" s="17"/>
      <c r="F5" s="113" t="s">
        <v>6</v>
      </c>
      <c r="G5" s="114"/>
      <c r="H5" s="121" t="s">
        <v>36</v>
      </c>
      <c r="I5" s="122"/>
      <c r="J5" s="18"/>
      <c r="K5" s="18"/>
      <c r="L5" s="19"/>
      <c r="M5" s="20" t="s">
        <v>7</v>
      </c>
      <c r="N5" s="21"/>
    </row>
    <row r="6" spans="1:19" ht="30.75" customHeight="1">
      <c r="A6" s="81" t="s">
        <v>8</v>
      </c>
      <c r="B6" s="22"/>
      <c r="D6" s="23"/>
      <c r="E6" s="17"/>
      <c r="F6" s="113" t="s">
        <v>9</v>
      </c>
      <c r="G6" s="114"/>
      <c r="H6" s="123" t="s">
        <v>62</v>
      </c>
      <c r="I6" s="124"/>
      <c r="J6" s="18"/>
      <c r="K6" s="18"/>
      <c r="L6" s="19"/>
      <c r="M6" s="20" t="s">
        <v>10</v>
      </c>
      <c r="N6" s="24"/>
    </row>
    <row r="7" spans="1:19" ht="30.75" customHeight="1">
      <c r="A7" s="81" t="s">
        <v>11</v>
      </c>
      <c r="B7" s="112"/>
      <c r="C7" s="112"/>
      <c r="D7" s="25"/>
      <c r="E7" s="17"/>
      <c r="F7" s="113" t="s">
        <v>12</v>
      </c>
      <c r="G7" s="114"/>
      <c r="H7" s="115">
        <f>N5+20</f>
        <v>20</v>
      </c>
      <c r="I7" s="116"/>
      <c r="J7" s="18"/>
      <c r="K7" s="18"/>
      <c r="L7" s="19"/>
      <c r="M7" s="20" t="s">
        <v>13</v>
      </c>
      <c r="N7" s="26" t="s">
        <v>55</v>
      </c>
    </row>
    <row r="8" spans="1:19" ht="30.75" customHeight="1">
      <c r="A8" s="82" t="s">
        <v>14</v>
      </c>
      <c r="B8" s="120"/>
      <c r="C8" s="120"/>
      <c r="D8" s="27"/>
      <c r="E8" s="17"/>
      <c r="F8" s="113" t="s">
        <v>15</v>
      </c>
      <c r="G8" s="114"/>
      <c r="H8" s="115">
        <f>N5+30</f>
        <v>30</v>
      </c>
      <c r="I8" s="116"/>
      <c r="J8" s="28"/>
      <c r="K8" s="28"/>
      <c r="L8" s="19"/>
      <c r="M8" s="20" t="s">
        <v>16</v>
      </c>
      <c r="N8" s="29" t="s">
        <v>37</v>
      </c>
      <c r="O8" s="30"/>
      <c r="P8" s="30"/>
    </row>
    <row r="9" spans="1:19" ht="5.65" customHeight="1">
      <c r="A9" s="83"/>
      <c r="B9" s="31"/>
      <c r="C9" s="32"/>
      <c r="D9" s="31"/>
      <c r="E9" s="9"/>
      <c r="F9" s="31"/>
      <c r="G9" s="33"/>
      <c r="H9" s="31"/>
      <c r="I9" s="31"/>
      <c r="J9" s="9"/>
      <c r="K9" s="9"/>
      <c r="L9" s="34"/>
      <c r="M9" s="15"/>
      <c r="N9" s="16"/>
    </row>
    <row r="10" spans="1:19" ht="96">
      <c r="A10" s="35" t="s">
        <v>17</v>
      </c>
      <c r="B10" s="35" t="s">
        <v>18</v>
      </c>
      <c r="C10" s="36" t="s">
        <v>19</v>
      </c>
      <c r="D10" s="35" t="s">
        <v>20</v>
      </c>
      <c r="E10" s="35" t="s">
        <v>21</v>
      </c>
      <c r="F10" s="37" t="s">
        <v>22</v>
      </c>
      <c r="G10" s="35" t="s">
        <v>23</v>
      </c>
      <c r="H10" s="37" t="s">
        <v>24</v>
      </c>
      <c r="I10" s="38" t="s">
        <v>25</v>
      </c>
      <c r="J10" s="38" t="s">
        <v>26</v>
      </c>
      <c r="K10" s="38" t="s">
        <v>27</v>
      </c>
      <c r="L10" s="39" t="s">
        <v>28</v>
      </c>
      <c r="M10" s="39" t="s">
        <v>29</v>
      </c>
      <c r="N10" s="37" t="s">
        <v>3</v>
      </c>
      <c r="R10" s="30"/>
      <c r="S10" s="30"/>
    </row>
    <row r="11" spans="1:19" ht="158.25" customHeight="1">
      <c r="A11" s="87" t="s">
        <v>52</v>
      </c>
      <c r="B11" s="87"/>
      <c r="C11" s="87" t="s">
        <v>56</v>
      </c>
      <c r="D11" s="87" t="s">
        <v>53</v>
      </c>
      <c r="E11" s="87" t="s">
        <v>53</v>
      </c>
      <c r="F11" s="88" t="s">
        <v>54</v>
      </c>
      <c r="G11" s="89" t="s">
        <v>38</v>
      </c>
      <c r="H11" s="90" t="s">
        <v>35</v>
      </c>
      <c r="I11" s="92">
        <v>1387</v>
      </c>
      <c r="J11" s="91">
        <v>0</v>
      </c>
      <c r="K11" s="91">
        <f t="shared" ref="K11" si="0">I11-J11</f>
        <v>1387</v>
      </c>
      <c r="L11" s="104">
        <f>ROUNDUP((94.53/1000)*1.4,3)</f>
        <v>0.13300000000000001</v>
      </c>
      <c r="M11" s="105">
        <f t="shared" ref="M11" si="1">K11*L11</f>
        <v>184.471</v>
      </c>
      <c r="N11" s="85"/>
      <c r="O11" s="7">
        <f>I11-92</f>
        <v>1295</v>
      </c>
    </row>
    <row r="12" spans="1:19" ht="158.25" customHeight="1">
      <c r="A12" s="87" t="s">
        <v>52</v>
      </c>
      <c r="B12" s="87"/>
      <c r="C12" s="87" t="s">
        <v>56</v>
      </c>
      <c r="D12" s="87" t="s">
        <v>53</v>
      </c>
      <c r="E12" s="87" t="s">
        <v>53</v>
      </c>
      <c r="F12" s="88" t="s">
        <v>54</v>
      </c>
      <c r="G12" s="89" t="s">
        <v>57</v>
      </c>
      <c r="H12" s="90" t="s">
        <v>35</v>
      </c>
      <c r="I12" s="92">
        <v>1601</v>
      </c>
      <c r="J12" s="91">
        <v>0</v>
      </c>
      <c r="K12" s="91">
        <f t="shared" ref="K12" si="2">I12-J12</f>
        <v>1601</v>
      </c>
      <c r="L12" s="104">
        <f>ROUNDUP((94.53/1000)*1.4,3)</f>
        <v>0.13300000000000001</v>
      </c>
      <c r="M12" s="105">
        <f t="shared" ref="M12" si="3">K12*L12</f>
        <v>212.93300000000002</v>
      </c>
      <c r="N12" s="85"/>
      <c r="O12" s="7">
        <f>4947-127</f>
        <v>4820</v>
      </c>
    </row>
    <row r="13" spans="1:19" ht="21.75" customHeight="1">
      <c r="A13" s="40"/>
      <c r="B13" s="40"/>
      <c r="C13" s="41"/>
      <c r="D13" s="42"/>
      <c r="E13" s="42"/>
      <c r="F13" s="43"/>
      <c r="G13" s="44"/>
      <c r="H13" s="40"/>
      <c r="I13" s="45"/>
      <c r="J13" s="45"/>
      <c r="K13" s="45"/>
      <c r="L13" s="46"/>
      <c r="M13" s="106"/>
      <c r="N13" s="47"/>
      <c r="O13" s="86"/>
    </row>
    <row r="14" spans="1:19" ht="42.75" customHeight="1">
      <c r="A14" s="48"/>
      <c r="B14" s="48"/>
      <c r="C14" s="49"/>
      <c r="D14" s="48"/>
      <c r="E14" s="48"/>
      <c r="F14" s="48"/>
      <c r="G14" s="50"/>
      <c r="H14" s="61" t="s">
        <v>30</v>
      </c>
      <c r="I14" s="51">
        <f>SUM(I11:I13)</f>
        <v>2988</v>
      </c>
      <c r="J14" s="52"/>
      <c r="K14" s="51">
        <f>SUM(K11:K13)</f>
        <v>2988</v>
      </c>
      <c r="L14" s="53"/>
      <c r="M14" s="107">
        <f>SUM(M11:M11)</f>
        <v>184.471</v>
      </c>
      <c r="N14" s="54"/>
    </row>
    <row r="15" spans="1:19" ht="21.75" customHeight="1">
      <c r="A15" s="55"/>
      <c r="B15" s="55"/>
      <c r="C15" s="56"/>
      <c r="D15" s="57"/>
      <c r="E15" s="57"/>
      <c r="F15" s="57"/>
      <c r="G15" s="58"/>
      <c r="H15" s="54"/>
      <c r="I15" s="54"/>
      <c r="J15" s="54"/>
      <c r="K15" s="54"/>
      <c r="L15" s="59"/>
      <c r="M15" s="59"/>
      <c r="N15" s="54"/>
    </row>
    <row r="16" spans="1:19" ht="21.75" customHeight="1">
      <c r="A16" s="118" t="s">
        <v>31</v>
      </c>
      <c r="B16" s="118"/>
      <c r="C16" s="60"/>
      <c r="D16" s="61"/>
      <c r="E16" s="119" t="s">
        <v>32</v>
      </c>
      <c r="F16" s="119"/>
      <c r="G16" s="119"/>
      <c r="H16" s="62"/>
      <c r="I16" s="63"/>
      <c r="J16" s="63"/>
      <c r="K16" s="63"/>
      <c r="L16" s="117" t="s">
        <v>33</v>
      </c>
      <c r="M16" s="117"/>
      <c r="N16" s="54"/>
    </row>
    <row r="17" spans="1:10" ht="21.75" customHeight="1">
      <c r="A17" s="70"/>
      <c r="B17" s="65"/>
      <c r="C17" s="66"/>
      <c r="D17" s="64"/>
      <c r="E17" s="64"/>
      <c r="F17" s="64"/>
      <c r="G17" s="67"/>
      <c r="H17" s="68"/>
      <c r="I17" s="68"/>
      <c r="J17" s="68"/>
    </row>
    <row r="18" spans="1:10" ht="21.75" customHeight="1">
      <c r="A18" s="70"/>
      <c r="B18" s="65"/>
      <c r="C18" s="66"/>
      <c r="D18" s="64"/>
      <c r="E18" s="64"/>
      <c r="F18" s="64"/>
      <c r="G18" s="67"/>
      <c r="H18" s="68"/>
      <c r="I18" s="68"/>
      <c r="J18" s="68"/>
    </row>
    <row r="19" spans="1:10" ht="21.75" customHeight="1">
      <c r="A19" s="70"/>
      <c r="B19" s="66"/>
      <c r="C19" s="66"/>
      <c r="D19" s="64"/>
      <c r="E19" s="64"/>
      <c r="F19" s="64"/>
      <c r="G19" s="71"/>
      <c r="H19" s="72"/>
      <c r="I19" s="64"/>
      <c r="J19" s="68"/>
    </row>
    <row r="20" spans="1:10" ht="21.75" customHeight="1">
      <c r="A20" s="74"/>
      <c r="B20" s="73"/>
      <c r="C20" s="65"/>
      <c r="D20" s="68"/>
      <c r="E20" s="74"/>
      <c r="F20" s="74"/>
      <c r="G20" s="75"/>
      <c r="H20" s="76"/>
      <c r="I20" s="76"/>
      <c r="J20" s="68"/>
    </row>
    <row r="21" spans="1:10" ht="21.75" customHeight="1"/>
    <row r="22" spans="1:10" ht="21.75" customHeight="1"/>
    <row r="23" spans="1:10" ht="21.75" customHeight="1"/>
    <row r="24" spans="1:10" ht="21.75" customHeight="1"/>
    <row r="25" spans="1:10" ht="21.75" customHeight="1"/>
    <row r="26" spans="1:10" ht="21.75" customHeight="1"/>
    <row r="27" spans="1:10" ht="21.75" customHeight="1"/>
    <row r="28" spans="1:10" ht="21.75" customHeight="1"/>
    <row r="29" spans="1:10" ht="21.75" customHeight="1"/>
    <row r="30" spans="1:10" ht="21.75" customHeight="1"/>
    <row r="31" spans="1:10" ht="21.75" customHeight="1"/>
    <row r="32" spans="1:10" ht="21.75" customHeight="1"/>
    <row r="33" ht="21.75" customHeight="1"/>
    <row r="34" ht="21.75" customHeight="1"/>
    <row r="35" ht="21.75" customHeight="1"/>
    <row r="36" ht="21.75" customHeight="1"/>
    <row r="37" ht="21.75" customHeight="1"/>
    <row r="38" ht="21.75" customHeight="1"/>
    <row r="39" ht="21.75" customHeight="1"/>
    <row r="40" ht="21.75" customHeight="1"/>
    <row r="41" ht="21.75" customHeight="1"/>
    <row r="42" ht="21.75" customHeight="1"/>
    <row r="43" ht="21.75" customHeight="1"/>
    <row r="44" ht="21.75" customHeight="1"/>
    <row r="45" ht="21.75" customHeight="1"/>
    <row r="46" ht="21.75" customHeight="1"/>
    <row r="47" ht="21.75" customHeight="1"/>
    <row r="48" ht="21.75" customHeight="1"/>
    <row r="49" ht="21.75" customHeight="1"/>
    <row r="50" ht="21.75" customHeight="1"/>
    <row r="51" ht="21.75" customHeight="1"/>
    <row r="52" ht="21.75" customHeight="1"/>
    <row r="53" ht="21.75" customHeight="1"/>
    <row r="54" ht="21.75" customHeight="1"/>
    <row r="55" ht="21.75" customHeight="1"/>
    <row r="56" ht="21.75" customHeight="1"/>
    <row r="57" ht="21.75" customHeight="1"/>
    <row r="58" ht="23.25" customHeight="1"/>
    <row r="59" ht="23.25" customHeight="1"/>
    <row r="60" ht="23.25" customHeight="1"/>
    <row r="61" ht="23.25" customHeight="1"/>
  </sheetData>
  <autoFilter ref="A10:U10" xr:uid="{00000000-0001-0000-0100-000000000000}"/>
  <mergeCells count="14">
    <mergeCell ref="C5:D5"/>
    <mergeCell ref="B7:C7"/>
    <mergeCell ref="F7:G7"/>
    <mergeCell ref="H7:I7"/>
    <mergeCell ref="L16:M16"/>
    <mergeCell ref="A16:B16"/>
    <mergeCell ref="E16:G16"/>
    <mergeCell ref="B8:C8"/>
    <mergeCell ref="F5:G5"/>
    <mergeCell ref="H5:I5"/>
    <mergeCell ref="F6:G6"/>
    <mergeCell ref="H6:I6"/>
    <mergeCell ref="F8:G8"/>
    <mergeCell ref="H8:I8"/>
  </mergeCells>
  <phoneticPr fontId="5" type="noConversion"/>
  <printOptions horizontalCentered="1"/>
  <pageMargins left="0.25" right="0.25" top="1.0416666666666701" bottom="0.75" header="0.3" footer="0.3"/>
  <pageSetup paperSize="9" scale="31" fitToHeight="0" orientation="portrait" r:id="rId1"/>
  <headerFooter scaleWithDoc="0">
    <oddHeader xml:space="preserve">&amp;L&amp;G&amp;R&amp;"Muli,Bold"&amp;16&amp;K000000[PURCHASE ORDER PHỤ LIỆU NỘI BỘ
INTERNAL TRIMS PURCHASE ORDER]
</oddHeader>
    <oddFooter>&amp;L&amp;"Euclid Circular A SemiBold,Regular"&amp;12[UA]&amp;"Euclid Circular A,Regular"&amp;5
&amp;G&amp;R&amp;G</oddFoot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71C505-7BF7-4539-B21B-6B784F54328C}">
  <sheetPr>
    <pageSetUpPr fitToPage="1"/>
  </sheetPr>
  <dimension ref="A4:Q11"/>
  <sheetViews>
    <sheetView tabSelected="1" view="pageBreakPreview" topLeftCell="A4" zoomScaleNormal="115" zoomScaleSheetLayoutView="100" workbookViewId="0">
      <selection activeCell="F6" sqref="F6"/>
    </sheetView>
  </sheetViews>
  <sheetFormatPr defaultRowHeight="20.25" customHeight="1"/>
  <cols>
    <col min="1" max="1" width="4.7109375" style="94" bestFit="1" customWidth="1"/>
    <col min="2" max="2" width="16.7109375" style="94" customWidth="1"/>
    <col min="3" max="3" width="13" style="94" customWidth="1"/>
    <col min="4" max="4" width="31" style="94" customWidth="1"/>
    <col min="5" max="5" width="21.85546875" style="94" customWidth="1"/>
    <col min="6" max="6" width="28.42578125" style="94" customWidth="1"/>
    <col min="7" max="7" width="21.85546875" style="94" customWidth="1"/>
    <col min="8" max="8" width="20.7109375" style="94" customWidth="1"/>
    <col min="9" max="9" width="11.28515625" style="102" customWidth="1"/>
    <col min="10" max="10" width="8.85546875" style="102" customWidth="1"/>
    <col min="11" max="11" width="14.5703125" style="102" customWidth="1"/>
    <col min="12" max="12" width="31.140625" style="94" customWidth="1"/>
    <col min="13" max="13" width="9.140625" style="103"/>
    <col min="14" max="16384" width="9.140625" style="94"/>
  </cols>
  <sheetData>
    <row r="4" spans="1:17" ht="20.25" customHeight="1">
      <c r="A4" s="93" t="s">
        <v>40</v>
      </c>
      <c r="B4" s="93" t="s">
        <v>41</v>
      </c>
      <c r="C4" s="93" t="s">
        <v>42</v>
      </c>
      <c r="D4" s="93" t="s">
        <v>43</v>
      </c>
      <c r="E4" s="93" t="s">
        <v>58</v>
      </c>
      <c r="F4" s="93" t="s">
        <v>23</v>
      </c>
      <c r="G4" s="93" t="s">
        <v>59</v>
      </c>
      <c r="H4" s="93" t="s">
        <v>44</v>
      </c>
      <c r="I4" s="93" t="s">
        <v>45</v>
      </c>
      <c r="J4" s="93" t="s">
        <v>46</v>
      </c>
      <c r="K4" s="93" t="s">
        <v>47</v>
      </c>
      <c r="L4" s="93" t="s">
        <v>61</v>
      </c>
      <c r="M4" s="125" t="s">
        <v>48</v>
      </c>
      <c r="N4" s="126"/>
      <c r="O4" s="126"/>
      <c r="P4" s="127"/>
    </row>
    <row r="5" spans="1:17" s="99" customFormat="1" ht="67.5" customHeight="1">
      <c r="A5" s="95">
        <f t="shared" ref="A5:A10" si="0">ROW()-4</f>
        <v>1</v>
      </c>
      <c r="B5" s="96" t="s">
        <v>70</v>
      </c>
      <c r="C5" s="96" t="s">
        <v>50</v>
      </c>
      <c r="D5" s="108" t="s">
        <v>64</v>
      </c>
      <c r="E5" s="110" t="s">
        <v>83</v>
      </c>
      <c r="F5" s="97" t="s">
        <v>63</v>
      </c>
      <c r="G5" s="97" t="s">
        <v>77</v>
      </c>
      <c r="H5" s="98" t="s">
        <v>51</v>
      </c>
      <c r="I5" s="95">
        <v>944</v>
      </c>
      <c r="J5" s="95">
        <f>ROUNDUP(I5*5%,0)</f>
        <v>48</v>
      </c>
      <c r="K5" s="95">
        <f>I5+J5</f>
        <v>992</v>
      </c>
      <c r="L5" s="137"/>
      <c r="M5" s="128"/>
      <c r="N5" s="129"/>
      <c r="O5" s="129"/>
      <c r="P5" s="130"/>
      <c r="Q5" s="99">
        <f>995-944</f>
        <v>51</v>
      </c>
    </row>
    <row r="6" spans="1:17" s="99" customFormat="1" ht="67.5" customHeight="1">
      <c r="A6" s="95">
        <f t="shared" si="0"/>
        <v>2</v>
      </c>
      <c r="B6" s="96" t="s">
        <v>71</v>
      </c>
      <c r="C6" s="96" t="s">
        <v>50</v>
      </c>
      <c r="D6" s="108" t="s">
        <v>65</v>
      </c>
      <c r="E6" s="110" t="s">
        <v>83</v>
      </c>
      <c r="F6" s="97" t="s">
        <v>60</v>
      </c>
      <c r="G6" s="97" t="s">
        <v>78</v>
      </c>
      <c r="H6" s="98" t="s">
        <v>51</v>
      </c>
      <c r="I6" s="95">
        <v>655</v>
      </c>
      <c r="J6" s="95">
        <f t="shared" ref="J6:J10" si="1">ROUNDUP(I6*5%,0)</f>
        <v>33</v>
      </c>
      <c r="K6" s="95">
        <f>I6+J6</f>
        <v>688</v>
      </c>
      <c r="L6" s="138"/>
      <c r="M6" s="128"/>
      <c r="N6" s="129"/>
      <c r="O6" s="129"/>
      <c r="P6" s="130"/>
      <c r="Q6" s="99">
        <f>691-655</f>
        <v>36</v>
      </c>
    </row>
    <row r="7" spans="1:17" s="99" customFormat="1" ht="67.5" customHeight="1">
      <c r="A7" s="95">
        <f t="shared" si="0"/>
        <v>3</v>
      </c>
      <c r="B7" s="96" t="s">
        <v>72</v>
      </c>
      <c r="C7" s="96" t="s">
        <v>50</v>
      </c>
      <c r="D7" s="108" t="s">
        <v>66</v>
      </c>
      <c r="E7" s="110" t="s">
        <v>84</v>
      </c>
      <c r="F7" s="97" t="s">
        <v>63</v>
      </c>
      <c r="G7" s="97" t="s">
        <v>79</v>
      </c>
      <c r="H7" s="98" t="s">
        <v>51</v>
      </c>
      <c r="I7" s="95">
        <v>162</v>
      </c>
      <c r="J7" s="95">
        <f t="shared" si="1"/>
        <v>9</v>
      </c>
      <c r="K7" s="95">
        <f t="shared" ref="K7:K10" si="2">I7+J7</f>
        <v>171</v>
      </c>
      <c r="L7" s="139"/>
      <c r="M7" s="128"/>
      <c r="N7" s="129"/>
      <c r="O7" s="129"/>
      <c r="P7" s="130"/>
    </row>
    <row r="8" spans="1:17" s="99" customFormat="1" ht="67.5" customHeight="1">
      <c r="A8" s="95">
        <f t="shared" si="0"/>
        <v>4</v>
      </c>
      <c r="B8" s="96" t="s">
        <v>73</v>
      </c>
      <c r="C8" s="96" t="s">
        <v>50</v>
      </c>
      <c r="D8" s="108" t="s">
        <v>67</v>
      </c>
      <c r="E8" s="110" t="s">
        <v>84</v>
      </c>
      <c r="F8" s="97" t="s">
        <v>60</v>
      </c>
      <c r="G8" s="97" t="s">
        <v>80</v>
      </c>
      <c r="H8" s="98" t="s">
        <v>51</v>
      </c>
      <c r="I8" s="95">
        <v>225</v>
      </c>
      <c r="J8" s="95">
        <f t="shared" si="1"/>
        <v>12</v>
      </c>
      <c r="K8" s="95">
        <f t="shared" si="2"/>
        <v>237</v>
      </c>
      <c r="L8" s="138"/>
      <c r="M8" s="128"/>
      <c r="N8" s="129"/>
      <c r="O8" s="129"/>
      <c r="P8" s="130"/>
    </row>
    <row r="9" spans="1:17" s="99" customFormat="1" ht="67.5" customHeight="1">
      <c r="A9" s="95">
        <f t="shared" si="0"/>
        <v>5</v>
      </c>
      <c r="B9" s="96" t="s">
        <v>74</v>
      </c>
      <c r="C9" s="96" t="s">
        <v>50</v>
      </c>
      <c r="D9" s="108" t="s">
        <v>68</v>
      </c>
      <c r="E9" s="110" t="s">
        <v>85</v>
      </c>
      <c r="F9" s="97" t="s">
        <v>63</v>
      </c>
      <c r="G9" s="97" t="s">
        <v>81</v>
      </c>
      <c r="H9" s="98" t="s">
        <v>51</v>
      </c>
      <c r="I9" s="95">
        <v>412</v>
      </c>
      <c r="J9" s="95">
        <f t="shared" si="1"/>
        <v>21</v>
      </c>
      <c r="K9" s="95">
        <f t="shared" si="2"/>
        <v>433</v>
      </c>
      <c r="L9" s="109"/>
      <c r="M9" s="128"/>
      <c r="N9" s="129"/>
      <c r="O9" s="129"/>
      <c r="P9" s="130"/>
    </row>
    <row r="10" spans="1:17" s="99" customFormat="1" ht="67.5" customHeight="1">
      <c r="A10" s="95">
        <f t="shared" si="0"/>
        <v>6</v>
      </c>
      <c r="B10" s="96" t="s">
        <v>75</v>
      </c>
      <c r="C10" s="96" t="s">
        <v>76</v>
      </c>
      <c r="D10" s="108" t="s">
        <v>69</v>
      </c>
      <c r="E10" s="110" t="s">
        <v>86</v>
      </c>
      <c r="F10" s="97" t="s">
        <v>60</v>
      </c>
      <c r="G10" s="97" t="s">
        <v>82</v>
      </c>
      <c r="H10" s="98" t="s">
        <v>51</v>
      </c>
      <c r="I10" s="95">
        <v>434</v>
      </c>
      <c r="J10" s="95">
        <v>24</v>
      </c>
      <c r="K10" s="95">
        <f t="shared" si="2"/>
        <v>458</v>
      </c>
      <c r="L10" s="109"/>
      <c r="M10" s="128"/>
      <c r="N10" s="129"/>
      <c r="O10" s="129"/>
      <c r="P10" s="130"/>
    </row>
    <row r="11" spans="1:17" ht="20.25" customHeight="1">
      <c r="A11" s="131" t="s">
        <v>49</v>
      </c>
      <c r="B11" s="132"/>
      <c r="C11" s="132"/>
      <c r="D11" s="132"/>
      <c r="E11" s="132"/>
      <c r="F11" s="132"/>
      <c r="G11" s="132"/>
      <c r="H11" s="133"/>
      <c r="I11" s="100">
        <f>SUM(I5:I10)</f>
        <v>2832</v>
      </c>
      <c r="J11" s="100">
        <f>SUM(J5:J10)</f>
        <v>147</v>
      </c>
      <c r="K11" s="100">
        <f>SUM(K5:K10)</f>
        <v>2979</v>
      </c>
      <c r="L11" s="101"/>
      <c r="M11" s="134"/>
      <c r="N11" s="135"/>
      <c r="O11" s="135"/>
      <c r="P11" s="136"/>
    </row>
  </sheetData>
  <autoFilter ref="A4:P11" xr:uid="{00000000-0009-0000-0000-000001000000}">
    <filterColumn colId="12" showButton="0"/>
    <filterColumn colId="13" showButton="0"/>
    <filterColumn colId="14" showButton="0"/>
  </autoFilter>
  <mergeCells count="6">
    <mergeCell ref="M4:P4"/>
    <mergeCell ref="M5:P10"/>
    <mergeCell ref="A11:H11"/>
    <mergeCell ref="M11:P11"/>
    <mergeCell ref="L5:L6"/>
    <mergeCell ref="L7:L8"/>
  </mergeCells>
  <pageMargins left="0.25" right="0.25" top="0.75" bottom="0.75" header="0.3" footer="0.3"/>
  <pageSetup paperSize="9" scale="38" fitToHeight="0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cc099e4b-e381-4360-bcff-5e1f51ab48dc" xsi:nil="true"/>
    <lcf76f155ced4ddcb4097134ff3c332f xmlns="4bf10b48-52f7-4ad4-b1e1-de514cec68e0">
      <Terms xmlns="http://schemas.microsoft.com/office/infopath/2007/PartnerControls"/>
    </lcf76f155ced4ddcb4097134ff3c332f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AFD962EB702FD4AAE11AB5F7C60F514" ma:contentTypeVersion="17" ma:contentTypeDescription="Create a new document." ma:contentTypeScope="" ma:versionID="5d4f2f04b9940582ee4597340ec8c1a5">
  <xsd:schema xmlns:xsd="http://www.w3.org/2001/XMLSchema" xmlns:xs="http://www.w3.org/2001/XMLSchema" xmlns:p="http://schemas.microsoft.com/office/2006/metadata/properties" xmlns:ns2="4bf10b48-52f7-4ad4-b1e1-de514cec68e0" xmlns:ns3="cc099e4b-e381-4360-bcff-5e1f51ab48dc" targetNamespace="http://schemas.microsoft.com/office/2006/metadata/properties" ma:root="true" ma:fieldsID="bf084f8ade4d8f5147d2254e7ca967a8" ns2:_="" ns3:_="">
    <xsd:import namespace="4bf10b48-52f7-4ad4-b1e1-de514cec68e0"/>
    <xsd:import namespace="cc099e4b-e381-4360-bcff-5e1f51ab48d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MediaServiceDateTaken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bf10b48-52f7-4ad4-b1e1-de514cec68e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dab79d5a-a439-4055-a116-7b8effaafef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MediaServiceDateTaken" ma:index="2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c099e4b-e381-4360-bcff-5e1f51ab48dc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28ac3d3e-53dc-4acf-aa98-a01bd339bdde}" ma:internalName="TaxCatchAll" ma:showField="CatchAllData" ma:web="cc099e4b-e381-4360-bcff-5e1f51ab48d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724A9963-FB95-4653-90DC-49354D750875}">
  <ds:schemaRefs>
    <ds:schemaRef ds:uri="http://schemas.microsoft.com/office/2006/metadata/properties"/>
    <ds:schemaRef ds:uri="http://schemas.microsoft.com/office/infopath/2007/PartnerControls"/>
    <ds:schemaRef ds:uri="cc099e4b-e381-4360-bcff-5e1f51ab48dc"/>
    <ds:schemaRef ds:uri="4bf10b48-52f7-4ad4-b1e1-de514cec68e0"/>
  </ds:schemaRefs>
</ds:datastoreItem>
</file>

<file path=customXml/itemProps2.xml><?xml version="1.0" encoding="utf-8"?>
<ds:datastoreItem xmlns:ds="http://schemas.openxmlformats.org/officeDocument/2006/customXml" ds:itemID="{FC908CEA-99AD-4541-A415-314D04F5A5C2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EF21F7F4-9E2B-486E-955D-9E724F1E111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bf10b48-52f7-4ad4-b1e1-de514cec68e0"/>
    <ds:schemaRef ds:uri="cc099e4b-e381-4360-bcff-5e1f51ab48d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4</vt:i4>
      </vt:variant>
    </vt:vector>
  </HeadingPairs>
  <TitlesOfParts>
    <vt:vector size="6" baseType="lpstr">
      <vt:lpstr>R12-0017</vt:lpstr>
      <vt:lpstr>DETAIL 2</vt:lpstr>
      <vt:lpstr>'DETAIL 2'!Print_Area</vt:lpstr>
      <vt:lpstr>'R12-0017'!Print_Area</vt:lpstr>
      <vt:lpstr>'DETAIL 2'!Print_Titles</vt:lpstr>
      <vt:lpstr>'R12-0017'!Print_Titles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Intern Sales</dc:creator>
  <cp:lastModifiedBy>Quy To Ngoc Thanh</cp:lastModifiedBy>
  <cp:lastPrinted>2024-10-08T11:48:23Z</cp:lastPrinted>
  <dcterms:created xsi:type="dcterms:W3CDTF">2020-11-11T02:21:38Z</dcterms:created>
  <dcterms:modified xsi:type="dcterms:W3CDTF">2024-11-06T02:29:23Z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0x0101001AFD962EB702FD4AAE11AB5F7C60F514</vt:lpwstr>
  </property>
  <property fmtid="{D5CDD505-2E9C-101B-9397-08002B2CF9AE}" pid="3" name="MediaServiceImageTags">
    <vt:lpwstr/>
  </property>
</Properties>
</file>