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TECH PACK/DROP 1/PP/"/>
    </mc:Choice>
  </mc:AlternateContent>
  <xr:revisionPtr revIDLastSave="0" documentId="8_{58ECF780-0530-418A-A7EF-50C2734F73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SMS" sheetId="6" r:id="rId3"/>
    <sheet name="GRADING" sheetId="3" r:id="rId4"/>
  </sheets>
  <definedNames>
    <definedName name="_xlnm.Print_Area" localSheetId="1">'1ST. PROTO'!$A$1:$H$38</definedName>
    <definedName name="_xlnm.Print_Area" localSheetId="0">COMMENTS!$A$1:$M$33</definedName>
    <definedName name="_xlnm.Print_Area" localSheetId="3">GRADING!$A$1:$L$38</definedName>
    <definedName name="_xlnm.Print_Area" localSheetId="2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K34" i="1"/>
  <c r="K33" i="1"/>
  <c r="K32" i="1"/>
  <c r="K31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30" i="1"/>
  <c r="K29" i="1"/>
  <c r="K28" i="1"/>
  <c r="J35" i="3"/>
  <c r="I35" i="3"/>
  <c r="K35" i="3"/>
  <c r="G35" i="3"/>
  <c r="F35" i="3" s="1"/>
  <c r="I28" i="3"/>
  <c r="K28" i="3" s="1"/>
  <c r="J28" i="3"/>
  <c r="G28" i="3"/>
  <c r="F28" i="3" s="1"/>
  <c r="I29" i="3"/>
  <c r="K29" i="3" s="1"/>
  <c r="J29" i="3"/>
  <c r="G29" i="3"/>
  <c r="F29" i="3"/>
  <c r="H34" i="1"/>
  <c r="G25" i="3"/>
  <c r="F25" i="3"/>
  <c r="G22" i="3"/>
  <c r="F22" i="3"/>
  <c r="E4" i="5"/>
  <c r="C3" i="5"/>
  <c r="C2" i="5"/>
  <c r="C1" i="5"/>
  <c r="J34" i="3"/>
  <c r="I34" i="3"/>
  <c r="K34" i="3" s="1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 s="1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 s="1"/>
  <c r="J31" i="3"/>
  <c r="G31" i="3"/>
  <c r="F31" i="3" s="1"/>
  <c r="G4" i="3"/>
  <c r="I30" i="3"/>
  <c r="K30" i="3" s="1"/>
  <c r="J30" i="3"/>
  <c r="G30" i="3"/>
  <c r="F30" i="3" s="1"/>
  <c r="I25" i="3"/>
  <c r="K25" i="3" s="1"/>
  <c r="J25" i="3"/>
  <c r="I24" i="3"/>
  <c r="K24" i="3" s="1"/>
  <c r="J24" i="3"/>
  <c r="I23" i="3"/>
  <c r="K23" i="3"/>
  <c r="J23" i="3"/>
  <c r="G23" i="3"/>
  <c r="F23" i="3"/>
  <c r="I22" i="3"/>
  <c r="K22" i="3" s="1"/>
  <c r="J22" i="3"/>
  <c r="G21" i="3"/>
  <c r="F21" i="3"/>
  <c r="I21" i="3"/>
  <c r="K21" i="3" s="1"/>
  <c r="J21" i="3"/>
  <c r="I20" i="3"/>
  <c r="K20" i="3" s="1"/>
  <c r="J20" i="3"/>
  <c r="G20" i="3"/>
  <c r="F20" i="3"/>
  <c r="I18" i="3"/>
  <c r="K18" i="3" s="1"/>
  <c r="J18" i="3"/>
  <c r="G18" i="3"/>
  <c r="F18" i="3" s="1"/>
  <c r="I11" i="3"/>
  <c r="K11" i="3" s="1"/>
  <c r="J11" i="3"/>
  <c r="G11" i="3"/>
  <c r="F11" i="3" s="1"/>
  <c r="I16" i="3"/>
  <c r="K16" i="3"/>
  <c r="J16" i="3"/>
  <c r="G16" i="3"/>
  <c r="F16" i="3" s="1"/>
  <c r="I19" i="3"/>
  <c r="K19" i="3"/>
  <c r="J19" i="3"/>
  <c r="G19" i="3"/>
  <c r="F19" i="3"/>
  <c r="G15" i="3"/>
  <c r="F15" i="3"/>
  <c r="I15" i="3"/>
  <c r="K15" i="3"/>
  <c r="J15" i="3"/>
  <c r="G13" i="3"/>
  <c r="F13" i="3"/>
  <c r="I13" i="3"/>
  <c r="K13" i="3" s="1"/>
  <c r="J13" i="3"/>
  <c r="I17" i="3"/>
  <c r="K17" i="3"/>
  <c r="G14" i="3"/>
  <c r="F14" i="3" s="1"/>
  <c r="K14" i="3"/>
  <c r="J14" i="3"/>
  <c r="I14" i="3"/>
  <c r="I12" i="3"/>
  <c r="K12" i="3" s="1"/>
  <c r="J12" i="3"/>
  <c r="G12" i="3"/>
  <c r="F12" i="3" s="1"/>
  <c r="G10" i="3"/>
  <c r="F10" i="3"/>
  <c r="I10" i="3"/>
  <c r="K10" i="3"/>
  <c r="J10" i="3"/>
  <c r="G26" i="3"/>
  <c r="F26" i="3"/>
  <c r="I26" i="3"/>
  <c r="K26" i="3"/>
  <c r="J26" i="3"/>
  <c r="G24" i="3"/>
  <c r="F24" i="3"/>
  <c r="G17" i="3"/>
  <c r="F17" i="3" s="1"/>
  <c r="G27" i="3"/>
  <c r="F27" i="3" s="1"/>
  <c r="G9" i="3"/>
  <c r="F9" i="3"/>
  <c r="J17" i="3"/>
  <c r="J27" i="3"/>
  <c r="I27" i="3"/>
  <c r="K27" i="3" s="1"/>
  <c r="J9" i="3"/>
  <c r="I9" i="3"/>
  <c r="K9" i="3"/>
</calcChain>
</file>

<file path=xl/sharedStrings.xml><?xml version="1.0" encoding="utf-8"?>
<sst xmlns="http://schemas.openxmlformats.org/spreadsheetml/2006/main" count="186" uniqueCount="116">
  <si>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</si>
  <si>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</si>
  <si>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</si>
  <si>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</si>
  <si>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</si>
  <si>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</si>
  <si>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</si>
  <si>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</si>
  <si>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</si>
  <si>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</si>
  <si>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</si>
  <si>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</si>
  <si>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</si>
  <si>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</si>
  <si>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</si>
  <si>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</si>
  <si>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</si>
  <si>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</si>
  <si>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</si>
  <si>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</si>
  <si>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</si>
  <si>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</si>
  <si>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</si>
  <si>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</si>
  <si>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</si>
  <si>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</si>
  <si>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</si>
  <si>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</si>
  <si>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</si>
  <si>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</si>
  <si>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</si>
  <si>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</si>
  <si>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</si>
  <si>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</si>
  <si>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</si>
  <si>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</si>
  <si>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</si>
  <si>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</si>
  <si>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</si>
  <si>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</si>
  <si>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</si>
  <si>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</si>
  <si>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</si>
  <si>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</si>
  <si>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</si>
  <si>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</si>
  <si>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</si>
  <si>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</si>
  <si>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</si>
  <si>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</si>
  <si>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</si>
  <si>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</si>
  <si>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</si>
  <si>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</si>
  <si>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</si>
  <si>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</si>
  <si>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</si>
  <si>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</si>
  <si>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</si>
  <si>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</si>
  <si>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</si>
  <si>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</si>
  <si>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</si>
  <si>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</si>
  <si>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</si>
  <si>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</si>
  <si>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</si>
  <si>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</si>
  <si>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</si>
  <si>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</si>
  <si>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</si>
  <si>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</si>
  <si>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XS</t>
  </si>
  <si>
    <t>STUSSY EST PRINTED ZIP HOOD</t>
  </si>
  <si>
    <t>COMMENTS:  PROCEED TO 2ND. WITH CHANGES</t>
  </si>
  <si>
    <t>COMMENTS 12/17/2024 :</t>
  </si>
  <si>
    <t>PROCEED TO 2ND. PROTO SAMPLE WITH CHANGES.</t>
  </si>
  <si>
    <t>FIX HOOD SHAPE</t>
  </si>
  <si>
    <t>FA25</t>
  </si>
  <si>
    <t>***REVISED POM***FOLLOW NEW MEASURMENT</t>
  </si>
  <si>
    <t>SCREEN PLACEMENT FROM TOP EDGE OF POCKET AT CENTER FRONT</t>
  </si>
  <si>
    <t>FOLLOW REVISED POMS ON COLUMN "H"</t>
  </si>
  <si>
    <t>REVISED POMS</t>
  </si>
  <si>
    <t>DATE: 1/30/2025</t>
  </si>
  <si>
    <t>SMS</t>
  </si>
  <si>
    <t>COMMENTS 1/30/2025:</t>
  </si>
  <si>
    <t>BRING BACK TO SPECS ALL THE HIGHLIGHTED POMS</t>
  </si>
  <si>
    <t xml:space="preserve">MUST FOLLOW TECHPACK FOR POCKET DIMENSIONS, PLACEMENT, STITCHES, TRIM AND LABELS </t>
  </si>
  <si>
    <t>PROCEED TO PPS WITH CHANGES</t>
  </si>
  <si>
    <t>FOLLOW REVISED POMS ON COLUMN "K"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</si>
  <si>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</si>
  <si>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</si>
  <si>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</si>
  <si>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</si>
  <si>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</si>
  <si>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</si>
  <si>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</si>
  <si>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</si>
  <si>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</si>
  <si>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</si>
  <si>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</si>
  <si>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</si>
  <si>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</si>
  <si>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</si>
  <si>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</si>
  <si>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</si>
  <si>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</si>
  <si>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</si>
  <si>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</si>
  <si>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</si>
  <si>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</si>
  <si>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</si>
  <si>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>RỘNG CỔ ( TỪ ĐỈNH VAI - GIỮA 2 ĐƯỜNG MAY)</t>
  </si>
  <si>
    <t>NGANG VAI</t>
  </si>
  <si>
    <t>NGANG NGỰC DƯỚI NÁCH 1 INCH</t>
  </si>
  <si>
    <t>ĐỊNH VỊ HÌNH IN TỪ MÉP TÚI TRÊN TẠI GIỮA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</si>
</sst>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12" fontId="25" fillId="8" borderId="44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2" borderId="26" xfId="0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7" fillId="9" borderId="41" xfId="0" applyNumberFormat="1" applyFont="1" applyFill="1" applyBorder="1" applyAlignment="1">
      <alignment horizontal="center" vertical="center" wrapText="1"/>
    </xf>
    <xf numFmtId="14" fontId="9" fillId="9" borderId="23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5" fillId="9" borderId="28" xfId="0" applyNumberFormat="1" applyFont="1" applyFill="1" applyBorder="1" applyAlignment="1">
      <alignment horizontal="center" vertical="center"/>
    </xf>
    <xf numFmtId="12" fontId="22" fillId="9" borderId="40" xfId="0" applyNumberFormat="1" applyFont="1" applyFill="1" applyBorder="1" applyAlignment="1">
      <alignment horizontal="center" vertical="center"/>
    </xf>
    <xf numFmtId="12" fontId="3" fillId="9" borderId="4" xfId="0" applyNumberFormat="1" applyFont="1" applyFill="1" applyBorder="1" applyAlignment="1">
      <alignment horizontal="center" vertical="center"/>
    </xf>
    <xf numFmtId="12" fontId="3" fillId="8" borderId="35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5" fillId="0" borderId="20" xfId="0" applyFont="1" applyBorder="1"/>
    <xf numFmtId="0" fontId="5" fillId="0" borderId="23" xfId="0" applyFont="1" applyBorder="1"/>
    <xf numFmtId="0" fontId="5" fillId="0" borderId="42" xfId="0" applyFont="1" applyBorder="1"/>
    <xf numFmtId="12" fontId="25" fillId="2" borderId="0" xfId="0" applyNumberFormat="1" applyFont="1" applyFill="1" applyAlignment="1">
      <alignment horizontal="center" vertical="center"/>
    </xf>
    <xf numFmtId="12" fontId="24" fillId="0" borderId="0" xfId="0" applyNumberFormat="1" applyFont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0" fontId="25" fillId="10" borderId="11" xfId="0" applyFont="1" applyFill="1" applyBorder="1" applyAlignment="1">
      <alignment horizontal="left" vertical="center"/>
    </xf>
    <xf numFmtId="0" fontId="18" fillId="10" borderId="11" xfId="0" applyFont="1" applyFill="1" applyBorder="1"/>
    <xf numFmtId="12" fontId="25" fillId="10" borderId="2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10" borderId="11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10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43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11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1.jpg"/><Relationship Id="rId4" Type="http://schemas.openxmlformats.org/officeDocument/2006/relationships/image" Target="../media/image8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24077</xdr:colOff>
      <xdr:row>6</xdr:row>
      <xdr:rowOff>11176</xdr:rowOff>
    </xdr:from>
    <xdr:to>
      <xdr:col>2</xdr:col>
      <xdr:colOff>1659837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11911" y="2710914"/>
          <a:ext cx="5087903" cy="3815927"/>
        </a:xfrm>
        <a:prstGeom prst="rect">
          <a:avLst/>
        </a:prstGeom>
      </xdr:spPr>
    </xdr:pic>
    <xdr:clientData/>
  </xdr:twoCellAnchor>
  <xdr:twoCellAnchor editAs="oneCell">
    <xdr:from>
      <xdr:col>2</xdr:col>
      <xdr:colOff>1645133</xdr:colOff>
      <xdr:row>5</xdr:row>
      <xdr:rowOff>497025</xdr:rowOff>
    </xdr:from>
    <xdr:to>
      <xdr:col>4</xdr:col>
      <xdr:colOff>664881</xdr:colOff>
      <xdr:row>23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187870" y="2700788"/>
          <a:ext cx="5099442" cy="3824581"/>
        </a:xfrm>
        <a:prstGeom prst="rect">
          <a:avLst/>
        </a:prstGeom>
      </xdr:spPr>
    </xdr:pic>
    <xdr:clientData/>
  </xdr:twoCellAnchor>
  <xdr:twoCellAnchor editAs="oneCell">
    <xdr:from>
      <xdr:col>4</xdr:col>
      <xdr:colOff>642015</xdr:colOff>
      <xdr:row>5</xdr:row>
      <xdr:rowOff>469479</xdr:rowOff>
    </xdr:from>
    <xdr:to>
      <xdr:col>7</xdr:col>
      <xdr:colOff>472468</xdr:colOff>
      <xdr:row>23</xdr:row>
      <xdr:rowOff>222250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988523" y="2674304"/>
          <a:ext cx="5107938" cy="3830953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AC3135E-4084-F0BA-52FB-884A8261846E}"/>
            </a:ext>
          </a:extLst>
        </xdr:cNvPr>
        <xdr:cNvCxnSpPr>
          <a:stCxn id="8" idx="1"/>
        </xdr:cNvCxnSpPr>
      </xdr:nvCxnSpPr>
      <xdr:spPr>
        <a:xfrm flipH="1" flipV="1">
          <a:off x="15265400" y="8953500"/>
          <a:ext cx="34036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1227667</xdr:colOff>
      <xdr:row>7</xdr:row>
      <xdr:rowOff>169333</xdr:rowOff>
    </xdr:from>
    <xdr:to>
      <xdr:col>6</xdr:col>
      <xdr:colOff>359833</xdr:colOff>
      <xdr:row>11</xdr:row>
      <xdr:rowOff>80433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429750" y="2688166"/>
          <a:ext cx="730250" cy="101176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1153584</xdr:colOff>
      <xdr:row>5</xdr:row>
      <xdr:rowOff>52918</xdr:rowOff>
    </xdr:from>
    <xdr:to>
      <xdr:col>8</xdr:col>
      <xdr:colOff>165638</xdr:colOff>
      <xdr:row>26</xdr:row>
      <xdr:rowOff>35786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348544-975E-CD8D-BA5E-79BE4F6FC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9084" y="1619251"/>
          <a:ext cx="3848637" cy="6163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45362017-1D6A-49D7-9974-E9526225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24076</xdr:colOff>
      <xdr:row>6</xdr:row>
      <xdr:rowOff>43280</xdr:rowOff>
    </xdr:from>
    <xdr:to>
      <xdr:col>2</xdr:col>
      <xdr:colOff>1659836</xdr:colOff>
      <xdr:row>23</xdr:row>
      <xdr:rowOff>209226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9F159A-C910-4D3E-A185-BE0EA46D8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12617" y="2788173"/>
          <a:ext cx="5093546" cy="3820160"/>
        </a:xfrm>
        <a:prstGeom prst="rect">
          <a:avLst/>
        </a:prstGeom>
      </xdr:spPr>
    </xdr:pic>
    <xdr:clientData/>
  </xdr:twoCellAnchor>
  <xdr:twoCellAnchor editAs="oneCell">
    <xdr:from>
      <xdr:col>2</xdr:col>
      <xdr:colOff>1645132</xdr:colOff>
      <xdr:row>6</xdr:row>
      <xdr:rowOff>23598</xdr:rowOff>
    </xdr:from>
    <xdr:to>
      <xdr:col>4</xdr:col>
      <xdr:colOff>664880</xdr:colOff>
      <xdr:row>23</xdr:row>
      <xdr:rowOff>206728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B1698B-8F2A-4B7B-B354-EFED48E0E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190691" y="2770639"/>
          <a:ext cx="5110730" cy="3833048"/>
        </a:xfrm>
        <a:prstGeom prst="rect">
          <a:avLst/>
        </a:prstGeom>
      </xdr:spPr>
    </xdr:pic>
    <xdr:clientData/>
  </xdr:twoCellAnchor>
  <xdr:twoCellAnchor editAs="oneCell">
    <xdr:from>
      <xdr:col>4</xdr:col>
      <xdr:colOff>642014</xdr:colOff>
      <xdr:row>5</xdr:row>
      <xdr:rowOff>501230</xdr:rowOff>
    </xdr:from>
    <xdr:to>
      <xdr:col>7</xdr:col>
      <xdr:colOff>472467</xdr:colOff>
      <xdr:row>23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1F867A-C15C-4625-9B26-FA93DDB8F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999106" y="2742038"/>
          <a:ext cx="5124870" cy="3843653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9092569-33A3-44A3-9919-62E68F7742D9}"/>
            </a:ext>
          </a:extLst>
        </xdr:cNvPr>
        <xdr:cNvSpPr txBox="1"/>
      </xdr:nvSpPr>
      <xdr:spPr>
        <a:xfrm>
          <a:off x="18630900" y="8566150"/>
          <a:ext cx="311785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B5E891F-8464-4488-A6A9-1B23D9FEA635}"/>
            </a:ext>
          </a:extLst>
        </xdr:cNvPr>
        <xdr:cNvCxnSpPr>
          <a:stCxn id="6" idx="1"/>
        </xdr:cNvCxnSpPr>
      </xdr:nvCxnSpPr>
      <xdr:spPr>
        <a:xfrm flipH="1" flipV="1">
          <a:off x="15240000" y="8921750"/>
          <a:ext cx="33909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973667</xdr:colOff>
      <xdr:row>7</xdr:row>
      <xdr:rowOff>207433</xdr:rowOff>
    </xdr:from>
    <xdr:to>
      <xdr:col>6</xdr:col>
      <xdr:colOff>105833</xdr:colOff>
      <xdr:row>11</xdr:row>
      <xdr:rowOff>118533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D92B6841-95D2-487A-9CC9-B2157D16A443}"/>
            </a:ext>
          </a:extLst>
        </xdr:cNvPr>
        <xdr:cNvSpPr/>
      </xdr:nvSpPr>
      <xdr:spPr>
        <a:xfrm>
          <a:off x="9190567" y="2772833"/>
          <a:ext cx="732366" cy="10287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845"/>
  <sheetViews>
    <sheetView tabSelected="1" zoomScale="50" zoomScaleNormal="50" zoomScaleSheetLayoutView="62" workbookViewId="0">
      <pane xSplit="13" ySplit="5" topLeftCell="N7" activePane="bottomRight" state="frozen"/>
      <selection activeCell="C5" sqref="C5"/>
      <selection pane="topRight" activeCell="C5" sqref="C5"/>
      <selection pane="bottomLeft" activeCell="C5" sqref="C5"/>
      <selection pane="bottomRight" activeCell="D26" sqref="D26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71.9062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9" width="19.1796875" style="10" customWidth="1"/>
    <col min="10" max="10" width="16" style="10" bestFit="1" customWidth="1"/>
    <col min="11" max="11" width="11.08984375" style="10" customWidth="1"/>
    <col min="12" max="12" width="20.08984375" style="10" bestFit="1" customWidth="1"/>
    <col min="13" max="13" width="69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53" t="s">
        <v>9</v>
      </c>
      <c r="B1" s="153"/>
      <c r="C1" s="71">
        <v>118597</v>
      </c>
      <c r="D1" s="187"/>
      <c r="F1" s="151"/>
      <c r="G1" s="151"/>
      <c r="H1" s="151"/>
      <c r="I1" s="14"/>
      <c r="J1" s="14"/>
      <c r="K1" s="14"/>
      <c r="L1" s="14"/>
      <c r="M1" s="25"/>
    </row>
    <row r="2" spans="1:27" ht="24.75" customHeight="1" thickBot="1" x14ac:dyDescent="1.05">
      <c r="A2" s="153" t="s">
        <v>10</v>
      </c>
      <c r="B2" s="153"/>
      <c r="C2" s="44" t="s">
        <v>73</v>
      </c>
      <c r="D2" s="188"/>
      <c r="F2" s="152"/>
      <c r="G2" s="152"/>
      <c r="H2" s="152"/>
      <c r="I2" s="14"/>
      <c r="J2" s="14"/>
      <c r="K2" s="14"/>
      <c r="L2" s="14"/>
      <c r="M2" s="26"/>
    </row>
    <row r="3" spans="1:27" ht="24.75" customHeight="1" thickBot="1" x14ac:dyDescent="1.05">
      <c r="A3" s="157" t="s">
        <v>29</v>
      </c>
      <c r="B3" s="158"/>
      <c r="C3" s="29" t="s">
        <v>44</v>
      </c>
      <c r="D3" s="189"/>
      <c r="F3" s="23"/>
      <c r="G3" s="14"/>
      <c r="H3" s="14"/>
      <c r="I3" s="14"/>
      <c r="J3" s="14"/>
      <c r="K3" s="14"/>
      <c r="L3" s="14"/>
      <c r="M3" s="26"/>
    </row>
    <row r="4" spans="1:27" ht="22.75" customHeight="1" thickBot="1" x14ac:dyDescent="0.55000000000000004">
      <c r="A4" s="153" t="s">
        <v>36</v>
      </c>
      <c r="B4" s="153"/>
      <c r="C4" s="27" t="s">
        <v>78</v>
      </c>
      <c r="D4" s="190"/>
      <c r="F4" s="24" t="s">
        <v>83</v>
      </c>
      <c r="H4" s="13"/>
      <c r="K4" s="13"/>
      <c r="M4" s="26"/>
    </row>
    <row r="5" spans="1:27" ht="22.75" customHeight="1" thickBot="1" x14ac:dyDescent="0.55000000000000004">
      <c r="A5" s="156" t="s">
        <v>11</v>
      </c>
      <c r="B5" s="156"/>
      <c r="C5" s="15" t="s">
        <v>13</v>
      </c>
      <c r="D5" s="191"/>
      <c r="H5" s="13"/>
      <c r="K5" s="13"/>
      <c r="M5" s="26"/>
    </row>
    <row r="6" spans="1:27" ht="24.75" customHeight="1" thickBot="1" x14ac:dyDescent="1.05">
      <c r="A6" s="154" t="s">
        <v>8</v>
      </c>
      <c r="B6" s="155"/>
      <c r="C6" s="46"/>
      <c r="D6" s="189"/>
      <c r="F6" s="23"/>
      <c r="G6" s="14"/>
      <c r="H6" s="14"/>
      <c r="I6" s="14"/>
      <c r="J6" s="14"/>
      <c r="K6" s="14"/>
      <c r="L6" s="14"/>
      <c r="M6" s="26"/>
    </row>
    <row r="7" spans="1:27" ht="39.75" customHeight="1" thickBot="1" x14ac:dyDescent="0.55000000000000004">
      <c r="A7" s="47"/>
      <c r="B7" s="140" t="s">
        <v>4</v>
      </c>
      <c r="C7" s="141"/>
      <c r="D7" s="123"/>
      <c r="E7" s="51"/>
      <c r="F7" s="55" t="s">
        <v>12</v>
      </c>
      <c r="G7" s="53" t="s">
        <v>71</v>
      </c>
      <c r="H7" s="30"/>
      <c r="I7" s="103" t="s">
        <v>82</v>
      </c>
      <c r="J7" s="113" t="s">
        <v>84</v>
      </c>
      <c r="K7" s="117"/>
      <c r="L7" s="103" t="s">
        <v>82</v>
      </c>
      <c r="M7" s="48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44" customHeight="1" thickBot="1" x14ac:dyDescent="0.55000000000000004">
      <c r="A8" s="49" t="s">
        <v>5</v>
      </c>
      <c r="B8" s="142" t="s">
        <v>57</v>
      </c>
      <c r="C8" s="143"/>
      <c r="D8" s="124"/>
      <c r="E8" s="52" t="s">
        <v>18</v>
      </c>
      <c r="F8" s="56" t="s">
        <v>13</v>
      </c>
      <c r="G8" s="54">
        <v>45643</v>
      </c>
      <c r="H8" s="50" t="s">
        <v>35</v>
      </c>
      <c r="I8" s="104">
        <v>45656</v>
      </c>
      <c r="J8" s="114">
        <v>45687</v>
      </c>
      <c r="K8" s="118" t="s">
        <v>35</v>
      </c>
      <c r="L8" s="104">
        <v>45687</v>
      </c>
      <c r="M8" s="57" t="s">
        <v>74</v>
      </c>
      <c r="N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9" customFormat="1" ht="25" customHeight="1" x14ac:dyDescent="0.5">
      <c r="A9" s="111">
        <v>1</v>
      </c>
      <c r="B9" s="144" t="s">
        <v>30</v>
      </c>
      <c r="C9" s="145"/>
      <c r="D9" s="192" t="s">
        <v>112</v>
      </c>
      <c r="E9" s="70">
        <v>0.25</v>
      </c>
      <c r="F9" s="74">
        <v>7.5</v>
      </c>
      <c r="G9" s="106">
        <v>8</v>
      </c>
      <c r="H9" s="107">
        <f t="shared" ref="H9" si="0">G9-F9</f>
        <v>0.5</v>
      </c>
      <c r="I9" s="112"/>
      <c r="J9" s="115">
        <v>7.5</v>
      </c>
      <c r="K9" s="107">
        <f>J9-F9</f>
        <v>0</v>
      </c>
      <c r="L9" s="108"/>
      <c r="M9" s="110"/>
      <c r="N9" s="5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9" customFormat="1" ht="25" customHeight="1" x14ac:dyDescent="0.5">
      <c r="A10" s="128">
        <v>2</v>
      </c>
      <c r="B10" s="147" t="s">
        <v>40</v>
      </c>
      <c r="C10" s="148"/>
      <c r="D10" s="192" t="s">
        <v>113</v>
      </c>
      <c r="E10" s="130">
        <v>0.75</v>
      </c>
      <c r="F10" s="131">
        <v>26</v>
      </c>
      <c r="G10" s="132">
        <v>26.5</v>
      </c>
      <c r="H10" s="133">
        <f t="shared" ref="H10" si="1">G10-F10</f>
        <v>0.5</v>
      </c>
      <c r="I10" s="132"/>
      <c r="J10" s="132">
        <v>26.5</v>
      </c>
      <c r="K10" s="133">
        <f>J10-F10</f>
        <v>0.5</v>
      </c>
      <c r="L10" s="131">
        <v>22</v>
      </c>
      <c r="M10" s="134" t="s">
        <v>79</v>
      </c>
      <c r="N10" s="5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9" customFormat="1" ht="25" customHeight="1" x14ac:dyDescent="0.5">
      <c r="A11" s="128">
        <v>3</v>
      </c>
      <c r="B11" s="147" t="s">
        <v>31</v>
      </c>
      <c r="C11" s="148"/>
      <c r="D11" s="192" t="s">
        <v>114</v>
      </c>
      <c r="E11" s="130">
        <v>0.75</v>
      </c>
      <c r="F11" s="131">
        <v>27</v>
      </c>
      <c r="G11" s="132">
        <v>27</v>
      </c>
      <c r="H11" s="133">
        <f t="shared" ref="H11" si="2">G11-F11</f>
        <v>0</v>
      </c>
      <c r="I11" s="132"/>
      <c r="J11" s="132">
        <v>27.5</v>
      </c>
      <c r="K11" s="133">
        <f t="shared" ref="K11:K27" si="3">J11-F11</f>
        <v>0.5</v>
      </c>
      <c r="L11" s="131">
        <v>23.5</v>
      </c>
      <c r="M11" s="134" t="s">
        <v>79</v>
      </c>
      <c r="N11" s="58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9" customFormat="1" ht="25" customHeight="1" x14ac:dyDescent="0.5">
      <c r="A12" s="45">
        <v>4</v>
      </c>
      <c r="B12" s="85" t="s">
        <v>62</v>
      </c>
      <c r="C12" s="85"/>
      <c r="D12" s="192" t="s">
        <v>90</v>
      </c>
      <c r="E12" s="60">
        <v>0.75</v>
      </c>
      <c r="F12" s="80">
        <v>20</v>
      </c>
      <c r="G12" s="61">
        <v>19.5</v>
      </c>
      <c r="H12" s="62">
        <f t="shared" ref="H12:H18" si="4">G12-F12</f>
        <v>-0.5</v>
      </c>
      <c r="I12" s="105"/>
      <c r="J12" s="116">
        <v>20</v>
      </c>
      <c r="K12" s="62">
        <f t="shared" si="3"/>
        <v>0</v>
      </c>
      <c r="L12" s="109"/>
      <c r="M12" s="63"/>
      <c r="N12" s="5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9" customFormat="1" ht="25" customHeight="1" x14ac:dyDescent="0.5">
      <c r="A13" s="128">
        <v>5</v>
      </c>
      <c r="B13" s="129" t="s">
        <v>14</v>
      </c>
      <c r="C13" s="129"/>
      <c r="D13" s="192" t="s">
        <v>91</v>
      </c>
      <c r="E13" s="130">
        <v>0.75</v>
      </c>
      <c r="F13" s="137">
        <v>26</v>
      </c>
      <c r="G13" s="132">
        <v>27</v>
      </c>
      <c r="H13" s="133">
        <f t="shared" si="4"/>
        <v>1</v>
      </c>
      <c r="I13" s="132"/>
      <c r="J13" s="132">
        <v>25.25</v>
      </c>
      <c r="K13" s="133">
        <f t="shared" si="3"/>
        <v>-0.75</v>
      </c>
      <c r="L13" s="131">
        <v>26</v>
      </c>
      <c r="M13" s="134" t="s">
        <v>79</v>
      </c>
      <c r="N13" s="5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9" customFormat="1" ht="25" customHeight="1" x14ac:dyDescent="0.5">
      <c r="A14" s="45">
        <v>6</v>
      </c>
      <c r="B14" s="85" t="s">
        <v>38</v>
      </c>
      <c r="C14" s="85"/>
      <c r="D14" s="192" t="s">
        <v>92</v>
      </c>
      <c r="E14" s="60">
        <v>0.375</v>
      </c>
      <c r="F14" s="80">
        <v>11.5</v>
      </c>
      <c r="G14" s="61">
        <v>12</v>
      </c>
      <c r="H14" s="62">
        <f t="shared" si="4"/>
        <v>0.5</v>
      </c>
      <c r="I14" s="105"/>
      <c r="J14" s="116">
        <v>11.5</v>
      </c>
      <c r="K14" s="62">
        <f t="shared" si="3"/>
        <v>0</v>
      </c>
      <c r="L14" s="109"/>
      <c r="M14" s="63"/>
      <c r="N14" s="5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9" customFormat="1" ht="25" customHeight="1" x14ac:dyDescent="0.5">
      <c r="A15" s="128">
        <v>7</v>
      </c>
      <c r="B15" s="146" t="s">
        <v>45</v>
      </c>
      <c r="C15" s="146"/>
      <c r="D15" s="192" t="s">
        <v>93</v>
      </c>
      <c r="E15" s="130">
        <v>0.375</v>
      </c>
      <c r="F15" s="131">
        <v>11.75</v>
      </c>
      <c r="G15" s="132">
        <v>12</v>
      </c>
      <c r="H15" s="133">
        <f t="shared" si="4"/>
        <v>0.25</v>
      </c>
      <c r="I15" s="132"/>
      <c r="J15" s="132">
        <v>11.25</v>
      </c>
      <c r="K15" s="133">
        <f t="shared" si="3"/>
        <v>-0.5</v>
      </c>
      <c r="L15" s="131">
        <v>10.5</v>
      </c>
      <c r="M15" s="134" t="s">
        <v>79</v>
      </c>
      <c r="N15" s="58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9" customFormat="1" ht="25" customHeight="1" x14ac:dyDescent="0.5">
      <c r="A16" s="128">
        <v>8</v>
      </c>
      <c r="B16" s="129" t="s">
        <v>17</v>
      </c>
      <c r="C16" s="129"/>
      <c r="D16" s="192" t="s">
        <v>94</v>
      </c>
      <c r="E16" s="130">
        <v>0.75</v>
      </c>
      <c r="F16" s="131">
        <v>20.5</v>
      </c>
      <c r="G16" s="132">
        <v>22.75</v>
      </c>
      <c r="H16" s="133">
        <f t="shared" si="4"/>
        <v>2.25</v>
      </c>
      <c r="I16" s="132"/>
      <c r="J16" s="132">
        <v>21.5</v>
      </c>
      <c r="K16" s="133">
        <f t="shared" si="3"/>
        <v>1</v>
      </c>
      <c r="L16" s="131">
        <v>24.5</v>
      </c>
      <c r="M16" s="134" t="s">
        <v>79</v>
      </c>
      <c r="N16" s="5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9" customFormat="1" ht="25" customHeight="1" x14ac:dyDescent="0.5">
      <c r="A17" s="128">
        <v>9</v>
      </c>
      <c r="B17" s="149" t="s">
        <v>47</v>
      </c>
      <c r="C17" s="149"/>
      <c r="D17" s="192" t="s">
        <v>95</v>
      </c>
      <c r="E17" s="130">
        <v>0.25</v>
      </c>
      <c r="F17" s="131">
        <v>3.5</v>
      </c>
      <c r="G17" s="132">
        <v>3.25</v>
      </c>
      <c r="H17" s="133">
        <f t="shared" si="4"/>
        <v>-0.25</v>
      </c>
      <c r="I17" s="132"/>
      <c r="J17" s="132">
        <v>3.5</v>
      </c>
      <c r="K17" s="133">
        <f t="shared" si="3"/>
        <v>0</v>
      </c>
      <c r="L17" s="131">
        <v>4</v>
      </c>
      <c r="M17" s="134" t="s">
        <v>79</v>
      </c>
      <c r="N17" s="5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9" customFormat="1" ht="25" customHeight="1" x14ac:dyDescent="0.5">
      <c r="A18" s="45">
        <v>10</v>
      </c>
      <c r="B18" s="139" t="s">
        <v>48</v>
      </c>
      <c r="C18" s="139"/>
      <c r="D18" s="192" t="s">
        <v>96</v>
      </c>
      <c r="E18" s="60">
        <v>0.125</v>
      </c>
      <c r="F18" s="80">
        <v>3</v>
      </c>
      <c r="G18" s="61">
        <v>3</v>
      </c>
      <c r="H18" s="62">
        <f t="shared" si="4"/>
        <v>0</v>
      </c>
      <c r="I18" s="105"/>
      <c r="J18" s="116">
        <v>3</v>
      </c>
      <c r="K18" s="62">
        <f t="shared" si="3"/>
        <v>0</v>
      </c>
      <c r="L18" s="109"/>
      <c r="M18" s="63"/>
      <c r="N18" s="5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9" customFormat="1" ht="25" customHeight="1" x14ac:dyDescent="0.5">
      <c r="A19" s="45">
        <v>11</v>
      </c>
      <c r="B19" s="150" t="s">
        <v>49</v>
      </c>
      <c r="C19" s="150"/>
      <c r="D19" s="121" t="s">
        <v>97</v>
      </c>
      <c r="E19" s="60">
        <v>0.125</v>
      </c>
      <c r="F19" s="74">
        <v>3</v>
      </c>
      <c r="G19" s="61">
        <v>3</v>
      </c>
      <c r="H19" s="62">
        <f t="shared" ref="H19" si="5">G19-F19</f>
        <v>0</v>
      </c>
      <c r="I19" s="105"/>
      <c r="J19" s="116">
        <v>3</v>
      </c>
      <c r="K19" s="62">
        <f t="shared" si="3"/>
        <v>0</v>
      </c>
      <c r="L19" s="109"/>
      <c r="M19" s="9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9" customFormat="1" ht="25" customHeight="1" x14ac:dyDescent="0.5">
      <c r="A20" s="128">
        <v>12</v>
      </c>
      <c r="B20" s="129" t="s">
        <v>50</v>
      </c>
      <c r="C20" s="129"/>
      <c r="D20" s="85" t="s">
        <v>98</v>
      </c>
      <c r="E20" s="130">
        <v>0.25</v>
      </c>
      <c r="F20" s="131">
        <v>15.75</v>
      </c>
      <c r="G20" s="132">
        <v>16.5</v>
      </c>
      <c r="H20" s="133">
        <f>G20-F20</f>
        <v>0.75</v>
      </c>
      <c r="I20" s="132"/>
      <c r="J20" s="132">
        <v>16.75</v>
      </c>
      <c r="K20" s="133">
        <f t="shared" si="3"/>
        <v>1</v>
      </c>
      <c r="L20" s="131">
        <v>15.5</v>
      </c>
      <c r="M20" s="134" t="s">
        <v>46</v>
      </c>
      <c r="N20" s="5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9" customFormat="1" ht="25" customHeight="1" x14ac:dyDescent="0.5">
      <c r="A21" s="45">
        <v>13</v>
      </c>
      <c r="B21" s="139" t="s">
        <v>51</v>
      </c>
      <c r="C21" s="139"/>
      <c r="D21" s="122" t="s">
        <v>99</v>
      </c>
      <c r="E21" s="60">
        <v>0.25</v>
      </c>
      <c r="F21" s="80">
        <v>11</v>
      </c>
      <c r="G21" s="61">
        <v>10.75</v>
      </c>
      <c r="H21" s="62">
        <f>G21-F21</f>
        <v>-0.25</v>
      </c>
      <c r="I21" s="105"/>
      <c r="J21" s="116">
        <v>11</v>
      </c>
      <c r="K21" s="62">
        <f t="shared" si="3"/>
        <v>0</v>
      </c>
      <c r="L21" s="109"/>
      <c r="M21" s="63"/>
      <c r="N21" s="5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9" customFormat="1" ht="25" customHeight="1" x14ac:dyDescent="0.5">
      <c r="A22" s="128">
        <v>14</v>
      </c>
      <c r="B22" s="149" t="s">
        <v>52</v>
      </c>
      <c r="C22" s="149"/>
      <c r="D22" s="85" t="s">
        <v>100</v>
      </c>
      <c r="E22" s="130">
        <v>0.375</v>
      </c>
      <c r="F22" s="131">
        <v>10.5</v>
      </c>
      <c r="G22" s="132">
        <v>11</v>
      </c>
      <c r="H22" s="133">
        <f t="shared" ref="H22" si="6">G22-F22</f>
        <v>0.5</v>
      </c>
      <c r="I22" s="132"/>
      <c r="J22" s="132">
        <v>11</v>
      </c>
      <c r="K22" s="133">
        <f t="shared" si="3"/>
        <v>0.5</v>
      </c>
      <c r="L22" s="131"/>
      <c r="M22" s="134" t="s">
        <v>46</v>
      </c>
      <c r="N22" s="5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9" customFormat="1" ht="25" customHeight="1" x14ac:dyDescent="0.5">
      <c r="A23" s="45">
        <v>15</v>
      </c>
      <c r="B23" s="150" t="s">
        <v>53</v>
      </c>
      <c r="C23" s="150"/>
      <c r="D23" s="122" t="s">
        <v>101</v>
      </c>
      <c r="E23" s="60">
        <v>0.375</v>
      </c>
      <c r="F23" s="80">
        <v>12</v>
      </c>
      <c r="G23" s="61">
        <v>12.5</v>
      </c>
      <c r="H23" s="62">
        <f t="shared" ref="H23:H25" si="7">G23-F23</f>
        <v>0.5</v>
      </c>
      <c r="I23" s="105"/>
      <c r="J23" s="116">
        <v>12</v>
      </c>
      <c r="K23" s="62">
        <f t="shared" si="3"/>
        <v>0</v>
      </c>
      <c r="L23" s="109"/>
      <c r="M23" s="95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59" customFormat="1" ht="25" customHeight="1" x14ac:dyDescent="0.5">
      <c r="A24" s="128">
        <v>16</v>
      </c>
      <c r="B24" s="146" t="s">
        <v>54</v>
      </c>
      <c r="C24" s="146"/>
      <c r="D24" s="192" t="s">
        <v>102</v>
      </c>
      <c r="E24" s="130">
        <v>0.25</v>
      </c>
      <c r="F24" s="131">
        <v>9.5</v>
      </c>
      <c r="G24" s="132">
        <v>9.625</v>
      </c>
      <c r="H24" s="133">
        <f t="shared" si="7"/>
        <v>0.125</v>
      </c>
      <c r="I24" s="132"/>
      <c r="J24" s="132">
        <v>9.5</v>
      </c>
      <c r="K24" s="133">
        <f t="shared" si="3"/>
        <v>0</v>
      </c>
      <c r="L24" s="131">
        <v>9.25</v>
      </c>
      <c r="M24" s="135" t="s">
        <v>79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59" customFormat="1" ht="25" customHeight="1" x14ac:dyDescent="0.5">
      <c r="A25" s="128">
        <v>17</v>
      </c>
      <c r="B25" s="129" t="s">
        <v>55</v>
      </c>
      <c r="C25" s="129"/>
      <c r="D25" s="192" t="s">
        <v>103</v>
      </c>
      <c r="E25" s="130">
        <v>0.25</v>
      </c>
      <c r="F25" s="131">
        <v>6.25</v>
      </c>
      <c r="G25" s="132">
        <v>6.5</v>
      </c>
      <c r="H25" s="133">
        <f t="shared" si="7"/>
        <v>0.25</v>
      </c>
      <c r="I25" s="132"/>
      <c r="J25" s="132">
        <v>6.5</v>
      </c>
      <c r="K25" s="133">
        <f t="shared" si="3"/>
        <v>0.25</v>
      </c>
      <c r="L25" s="131">
        <v>6</v>
      </c>
      <c r="M25" s="134" t="s">
        <v>79</v>
      </c>
      <c r="N25" s="5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9" customFormat="1" ht="25" customHeight="1" x14ac:dyDescent="0.5">
      <c r="A26" s="128">
        <v>18</v>
      </c>
      <c r="B26" s="147" t="s">
        <v>15</v>
      </c>
      <c r="C26" s="148"/>
      <c r="D26" s="192" t="s">
        <v>104</v>
      </c>
      <c r="E26" s="130">
        <v>0.125</v>
      </c>
      <c r="F26" s="131">
        <v>3.75</v>
      </c>
      <c r="G26" s="132">
        <v>3.5</v>
      </c>
      <c r="H26" s="133">
        <f>G26-F26</f>
        <v>-0.25</v>
      </c>
      <c r="I26" s="132"/>
      <c r="J26" s="132">
        <v>3.5</v>
      </c>
      <c r="K26" s="133">
        <f t="shared" si="3"/>
        <v>-0.25</v>
      </c>
      <c r="L26" s="131"/>
      <c r="M26" s="134" t="s">
        <v>46</v>
      </c>
      <c r="N26" s="58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9" customFormat="1" ht="25" customHeight="1" x14ac:dyDescent="0.5">
      <c r="A27" s="128">
        <v>19</v>
      </c>
      <c r="B27" s="147" t="s">
        <v>16</v>
      </c>
      <c r="C27" s="148"/>
      <c r="D27" s="192" t="s">
        <v>105</v>
      </c>
      <c r="E27" s="130">
        <v>0.125</v>
      </c>
      <c r="F27" s="131">
        <v>0.5</v>
      </c>
      <c r="G27" s="132">
        <v>0</v>
      </c>
      <c r="H27" s="133">
        <f>G27-F27</f>
        <v>-0.5</v>
      </c>
      <c r="I27" s="132"/>
      <c r="J27" s="132">
        <v>0</v>
      </c>
      <c r="K27" s="133">
        <f t="shared" si="3"/>
        <v>-0.5</v>
      </c>
      <c r="L27" s="131"/>
      <c r="M27" s="136" t="s">
        <v>46</v>
      </c>
      <c r="N27" s="58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9" customFormat="1" ht="25" customHeight="1" x14ac:dyDescent="0.5">
      <c r="A28" s="128">
        <v>22</v>
      </c>
      <c r="B28" s="146" t="s">
        <v>58</v>
      </c>
      <c r="C28" s="146"/>
      <c r="D28" s="192" t="s">
        <v>106</v>
      </c>
      <c r="E28" s="130">
        <v>0.25</v>
      </c>
      <c r="F28" s="131">
        <v>9.75</v>
      </c>
      <c r="G28" s="132">
        <v>9.75</v>
      </c>
      <c r="H28" s="133">
        <f t="shared" ref="H28" si="8">G28-F28</f>
        <v>0</v>
      </c>
      <c r="I28" s="131">
        <v>9.5</v>
      </c>
      <c r="J28" s="132">
        <v>9.25</v>
      </c>
      <c r="K28" s="133">
        <f t="shared" ref="K28:K30" si="9">J28-I28</f>
        <v>-0.25</v>
      </c>
      <c r="L28" s="131">
        <v>8.5</v>
      </c>
      <c r="M28" s="134" t="s">
        <v>79</v>
      </c>
      <c r="N28" s="58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9" customFormat="1" ht="25" customHeight="1" x14ac:dyDescent="0.5">
      <c r="A29" s="128">
        <v>23</v>
      </c>
      <c r="B29" s="146" t="s">
        <v>60</v>
      </c>
      <c r="C29" s="146"/>
      <c r="D29" s="192" t="s">
        <v>107</v>
      </c>
      <c r="E29" s="130">
        <v>0.25</v>
      </c>
      <c r="F29" s="131">
        <v>7</v>
      </c>
      <c r="G29" s="132">
        <v>7</v>
      </c>
      <c r="H29" s="133">
        <f t="shared" ref="H29" si="10">G29-F29</f>
        <v>0</v>
      </c>
      <c r="I29" s="131">
        <v>7.25</v>
      </c>
      <c r="J29" s="132">
        <v>7.25</v>
      </c>
      <c r="K29" s="133">
        <f t="shared" si="9"/>
        <v>0</v>
      </c>
      <c r="L29" s="131">
        <v>6.75</v>
      </c>
      <c r="M29" s="134" t="s">
        <v>79</v>
      </c>
      <c r="N29" s="58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9" customFormat="1" ht="25" customHeight="1" x14ac:dyDescent="0.5">
      <c r="A30" s="128">
        <v>24</v>
      </c>
      <c r="B30" s="146" t="s">
        <v>59</v>
      </c>
      <c r="C30" s="146"/>
      <c r="D30" s="192" t="s">
        <v>108</v>
      </c>
      <c r="E30" s="130">
        <v>0.25</v>
      </c>
      <c r="F30" s="131">
        <v>5</v>
      </c>
      <c r="G30" s="132">
        <v>4.75</v>
      </c>
      <c r="H30" s="133">
        <f t="shared" ref="H30:H31" si="11">G30-F30</f>
        <v>-0.25</v>
      </c>
      <c r="I30" s="131">
        <v>5.75</v>
      </c>
      <c r="J30" s="132">
        <v>5.25</v>
      </c>
      <c r="K30" s="133">
        <f t="shared" si="9"/>
        <v>-0.5</v>
      </c>
      <c r="L30" s="131">
        <v>5.5</v>
      </c>
      <c r="M30" s="134" t="s">
        <v>79</v>
      </c>
      <c r="N30" s="58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9" customFormat="1" ht="25" customHeight="1" x14ac:dyDescent="0.5">
      <c r="A31" s="45">
        <v>25</v>
      </c>
      <c r="B31" s="85" t="s">
        <v>63</v>
      </c>
      <c r="C31" s="85"/>
      <c r="D31" s="192" t="s">
        <v>109</v>
      </c>
      <c r="E31" s="60">
        <v>0.75</v>
      </c>
      <c r="F31" s="80">
        <v>24</v>
      </c>
      <c r="G31" s="61">
        <v>24</v>
      </c>
      <c r="H31" s="62">
        <f t="shared" si="11"/>
        <v>0</v>
      </c>
      <c r="I31" s="105"/>
      <c r="J31" s="116">
        <v>24.5</v>
      </c>
      <c r="K31" s="62">
        <f t="shared" ref="K31:K34" si="12">J31-F31</f>
        <v>0.5</v>
      </c>
      <c r="L31" s="109">
        <v>22</v>
      </c>
      <c r="M31" s="63"/>
      <c r="N31" s="58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9" customFormat="1" ht="25" customHeight="1" x14ac:dyDescent="0.5">
      <c r="A32" s="128">
        <v>26</v>
      </c>
      <c r="B32" s="129" t="s">
        <v>67</v>
      </c>
      <c r="C32" s="129"/>
      <c r="D32" s="192" t="s">
        <v>110</v>
      </c>
      <c r="E32" s="130">
        <v>0.5</v>
      </c>
      <c r="F32" s="131">
        <v>46</v>
      </c>
      <c r="G32" s="132">
        <v>45</v>
      </c>
      <c r="H32" s="133">
        <f t="shared" ref="H32:H34" si="13">G32-F32</f>
        <v>-1</v>
      </c>
      <c r="I32" s="132"/>
      <c r="J32" s="132">
        <v>44</v>
      </c>
      <c r="K32" s="133">
        <f t="shared" si="12"/>
        <v>-2</v>
      </c>
      <c r="L32" s="131"/>
      <c r="M32" s="134" t="s">
        <v>46</v>
      </c>
      <c r="N32" s="58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30" s="59" customFormat="1" ht="25" customHeight="1" x14ac:dyDescent="0.5">
      <c r="A33" s="128">
        <v>27</v>
      </c>
      <c r="B33" s="129" t="s">
        <v>69</v>
      </c>
      <c r="C33" s="129"/>
      <c r="D33" s="192" t="s">
        <v>111</v>
      </c>
      <c r="E33" s="130">
        <v>0.75</v>
      </c>
      <c r="F33" s="131">
        <v>20.5</v>
      </c>
      <c r="G33" s="132">
        <v>23</v>
      </c>
      <c r="H33" s="133">
        <f t="shared" si="13"/>
        <v>2.5</v>
      </c>
      <c r="I33" s="132"/>
      <c r="J33" s="132">
        <v>22</v>
      </c>
      <c r="K33" s="133">
        <f t="shared" si="12"/>
        <v>1.5</v>
      </c>
      <c r="L33" s="131">
        <v>22.5</v>
      </c>
      <c r="M33" s="134" t="s">
        <v>79</v>
      </c>
      <c r="N33" s="58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30" s="59" customFormat="1" ht="25" customHeight="1" x14ac:dyDescent="0.5">
      <c r="A34" s="45">
        <v>28</v>
      </c>
      <c r="B34" s="139" t="s">
        <v>80</v>
      </c>
      <c r="C34" s="139"/>
      <c r="D34" s="192" t="s">
        <v>115</v>
      </c>
      <c r="E34" s="60">
        <v>0.125</v>
      </c>
      <c r="F34" s="80">
        <v>0.625</v>
      </c>
      <c r="G34" s="61">
        <v>0.625</v>
      </c>
      <c r="H34" s="62">
        <f t="shared" si="13"/>
        <v>0</v>
      </c>
      <c r="I34" s="105"/>
      <c r="J34" s="119"/>
      <c r="K34" s="62">
        <f t="shared" si="12"/>
        <v>-0.625</v>
      </c>
      <c r="L34" s="120"/>
      <c r="M34" s="63"/>
      <c r="N34" s="58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30" s="59" customFormat="1" ht="19" customHeight="1" x14ac:dyDescent="0.5">
      <c r="A35" s="6"/>
      <c r="B35" s="87" t="s">
        <v>75</v>
      </c>
      <c r="C35" s="6"/>
      <c r="D35" s="6"/>
      <c r="E35" s="97"/>
      <c r="F35" s="98"/>
      <c r="G35" s="97"/>
      <c r="H35" s="97"/>
      <c r="I35" s="97"/>
      <c r="J35" s="97"/>
      <c r="K35" s="97"/>
      <c r="L35" s="9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30" s="59" customFormat="1" ht="19" customHeight="1" x14ac:dyDescent="0.5">
      <c r="A36" s="6">
        <v>1</v>
      </c>
      <c r="B36" s="96" t="s">
        <v>34</v>
      </c>
      <c r="C36" s="6"/>
      <c r="D36" s="6"/>
      <c r="E36" s="97"/>
      <c r="F36" s="98"/>
      <c r="G36" s="97"/>
      <c r="H36" s="97"/>
      <c r="I36" s="97"/>
      <c r="J36" s="97"/>
      <c r="K36" s="97"/>
      <c r="L36" s="9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0" s="59" customFormat="1" ht="19" customHeight="1" x14ac:dyDescent="0.5">
      <c r="A37" s="6"/>
      <c r="B37" s="96" t="s">
        <v>81</v>
      </c>
      <c r="C37" s="6"/>
      <c r="D37" s="6"/>
      <c r="E37" s="97"/>
      <c r="F37" s="98"/>
      <c r="G37" s="97"/>
      <c r="H37" s="97"/>
      <c r="I37" s="97"/>
      <c r="J37" s="97"/>
      <c r="K37" s="97"/>
      <c r="L37" s="9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0" s="59" customFormat="1" ht="19" customHeight="1" x14ac:dyDescent="0.5">
      <c r="A38" s="6">
        <v>2</v>
      </c>
      <c r="B38" s="96" t="s">
        <v>77</v>
      </c>
      <c r="C38" s="6"/>
      <c r="D38" s="6"/>
      <c r="E38" s="97"/>
      <c r="F38" s="98"/>
      <c r="G38" s="97"/>
      <c r="H38" s="97"/>
      <c r="I38" s="97"/>
      <c r="J38" s="97"/>
      <c r="K38" s="97"/>
      <c r="L38" s="9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30" s="59" customFormat="1" ht="19" customHeight="1" x14ac:dyDescent="0.5">
      <c r="A39" s="6">
        <v>3</v>
      </c>
      <c r="B39" s="102" t="s">
        <v>43</v>
      </c>
      <c r="C39" s="6"/>
      <c r="D39" s="6"/>
      <c r="E39" s="97"/>
      <c r="F39" s="98"/>
      <c r="G39" s="97"/>
      <c r="H39" s="97"/>
      <c r="I39" s="97"/>
      <c r="J39" s="8"/>
      <c r="K39" s="8"/>
      <c r="L39" s="8"/>
      <c r="M39" s="97"/>
      <c r="N39" s="97"/>
      <c r="O39" s="97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s="59" customFormat="1" ht="19" customHeight="1" x14ac:dyDescent="0.5">
      <c r="A40" s="6">
        <v>4</v>
      </c>
      <c r="B40" s="96" t="s">
        <v>76</v>
      </c>
      <c r="C40" s="6"/>
      <c r="D40" s="6"/>
      <c r="E40" s="97"/>
      <c r="F40" s="98"/>
      <c r="G40" s="97"/>
      <c r="H40" s="97"/>
      <c r="I40" s="97"/>
      <c r="J40" s="8"/>
      <c r="K40" s="8"/>
      <c r="L40" s="8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30" s="59" customFormat="1" ht="19" customHeight="1" x14ac:dyDescent="0.5">
      <c r="A41" s="6"/>
      <c r="B41" s="138" t="s">
        <v>85</v>
      </c>
      <c r="C41" s="138"/>
      <c r="D41" s="138"/>
      <c r="E41" s="138"/>
      <c r="F41" s="138"/>
      <c r="G41" s="138"/>
      <c r="H41" s="138"/>
      <c r="I41" s="138"/>
      <c r="J41" s="138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30" s="59" customFormat="1" ht="19" customHeight="1" x14ac:dyDescent="0.5">
      <c r="A42" s="6">
        <v>1</v>
      </c>
      <c r="B42" s="96" t="s">
        <v>86</v>
      </c>
      <c r="C42" s="6"/>
      <c r="D42" s="6"/>
      <c r="E42" s="97"/>
      <c r="F42" s="126"/>
      <c r="G42" s="97"/>
      <c r="H42" s="127"/>
      <c r="I42" s="97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30" s="59" customFormat="1" ht="19" customHeight="1" x14ac:dyDescent="0.5">
      <c r="A43" s="6">
        <v>2</v>
      </c>
      <c r="B43" s="96" t="s">
        <v>89</v>
      </c>
      <c r="C43" s="6"/>
      <c r="D43" s="6"/>
      <c r="E43" s="97"/>
      <c r="F43" s="126"/>
      <c r="G43" s="97"/>
      <c r="H43" s="127"/>
      <c r="I43" s="9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30" s="59" customFormat="1" ht="19" customHeight="1" x14ac:dyDescent="0.5">
      <c r="A44" s="6">
        <v>3</v>
      </c>
      <c r="B44" s="96" t="s">
        <v>87</v>
      </c>
      <c r="C44" s="6"/>
      <c r="D44" s="6"/>
      <c r="E44" s="97"/>
      <c r="F44" s="126"/>
      <c r="G44" s="97"/>
      <c r="H44" s="127"/>
      <c r="I44" s="97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30" s="59" customFormat="1" ht="19" customHeight="1" x14ac:dyDescent="0.5">
      <c r="A45" s="6">
        <v>4</v>
      </c>
      <c r="B45" s="96" t="s">
        <v>88</v>
      </c>
      <c r="C45" s="6"/>
      <c r="D45" s="6"/>
      <c r="E45" s="97"/>
      <c r="F45" s="126"/>
      <c r="G45" s="97"/>
      <c r="H45" s="127"/>
      <c r="I45" s="97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30" s="59" customFormat="1" ht="19" customHeight="1" x14ac:dyDescent="0.5">
      <c r="A46" s="6"/>
      <c r="B46" s="96"/>
      <c r="C46" s="6"/>
      <c r="D46" s="6"/>
      <c r="E46" s="97"/>
      <c r="F46" s="98"/>
      <c r="G46" s="97"/>
      <c r="H46" s="97"/>
      <c r="I46" s="97"/>
      <c r="J46" s="8"/>
      <c r="K46" s="8"/>
      <c r="L46" s="8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30" ht="19" customHeight="1" x14ac:dyDescent="0.35">
      <c r="A47" s="5"/>
      <c r="B47" s="99"/>
      <c r="C47" s="5"/>
      <c r="D47" s="5"/>
      <c r="E47" s="8"/>
      <c r="F47" s="11"/>
      <c r="G47" s="8"/>
      <c r="H47" s="8"/>
      <c r="I47" s="8"/>
      <c r="J47" s="8"/>
      <c r="K47" s="8"/>
      <c r="L47" s="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30" ht="19" customHeight="1" x14ac:dyDescent="0.35">
      <c r="A48" s="5"/>
      <c r="B48" s="100"/>
      <c r="C48" s="5"/>
      <c r="D48" s="5"/>
      <c r="E48" s="8"/>
      <c r="F48" s="11"/>
      <c r="G48" s="8"/>
      <c r="H48" s="8"/>
      <c r="I48" s="8"/>
      <c r="J48" s="8"/>
      <c r="K48" s="8"/>
      <c r="L48" s="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7" ht="19" customHeight="1" x14ac:dyDescent="0.35">
      <c r="A49" s="5"/>
      <c r="B49" s="100"/>
      <c r="C49" s="5"/>
      <c r="D49" s="5"/>
      <c r="E49" s="8"/>
      <c r="F49" s="11"/>
      <c r="G49" s="8"/>
      <c r="H49" s="8"/>
      <c r="I49" s="8"/>
      <c r="J49" s="8"/>
      <c r="K49" s="8"/>
      <c r="L49" s="8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7" s="59" customFormat="1" ht="19" customHeight="1" x14ac:dyDescent="0.5">
      <c r="A50" s="6"/>
      <c r="B50" s="100"/>
      <c r="C50" s="6"/>
      <c r="D50" s="6"/>
      <c r="E50" s="97"/>
      <c r="F50" s="98"/>
      <c r="G50" s="97"/>
      <c r="H50" s="97"/>
      <c r="I50" s="97"/>
      <c r="J50" s="8"/>
      <c r="K50" s="8"/>
      <c r="L50" s="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7" s="59" customFormat="1" ht="19" customHeight="1" x14ac:dyDescent="0.5">
      <c r="A51" s="6"/>
      <c r="B51" s="100"/>
      <c r="C51" s="6"/>
      <c r="D51" s="6"/>
      <c r="E51" s="97"/>
      <c r="F51" s="98"/>
      <c r="G51" s="97"/>
      <c r="H51" s="97"/>
      <c r="I51" s="97"/>
      <c r="J51" s="8"/>
      <c r="K51" s="8"/>
      <c r="L51" s="8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7" ht="19" customHeight="1" x14ac:dyDescent="0.35">
      <c r="A52" s="5"/>
      <c r="B52" s="100"/>
      <c r="C52" s="5"/>
      <c r="D52" s="5"/>
      <c r="E52" s="8"/>
      <c r="F52" s="11"/>
      <c r="G52" s="8"/>
      <c r="H52" s="8"/>
      <c r="I52" s="8"/>
      <c r="J52" s="8"/>
      <c r="K52" s="8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7" ht="19" customHeight="1" x14ac:dyDescent="0.35">
      <c r="A53" s="5"/>
      <c r="B53" s="100"/>
      <c r="C53" s="5"/>
      <c r="D53" s="5"/>
      <c r="E53" s="8"/>
      <c r="F53" s="11"/>
      <c r="G53" s="8"/>
      <c r="H53" s="8"/>
      <c r="I53" s="8"/>
      <c r="J53" s="8"/>
      <c r="K53" s="8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9" customHeight="1" x14ac:dyDescent="0.35">
      <c r="A54" s="5"/>
      <c r="B54" s="28"/>
      <c r="C54" s="5"/>
      <c r="D54" s="5"/>
      <c r="E54" s="8"/>
      <c r="F54" s="11"/>
      <c r="G54" s="8"/>
      <c r="H54" s="8"/>
      <c r="I54" s="8"/>
      <c r="J54" s="8"/>
      <c r="K54" s="8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9" customHeight="1" x14ac:dyDescent="0.35">
      <c r="A55" s="5"/>
      <c r="B55" s="28"/>
      <c r="C55" s="5"/>
      <c r="D55" s="5"/>
      <c r="E55" s="8"/>
      <c r="F55" s="11"/>
      <c r="G55" s="8"/>
      <c r="H55" s="8"/>
      <c r="I55" s="8"/>
      <c r="J55" s="8"/>
      <c r="K55" s="8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</sheetData>
  <mergeCells count="27">
    <mergeCell ref="B26:C26"/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41:J41"/>
    <mergeCell ref="B34:C34"/>
    <mergeCell ref="B7:C7"/>
    <mergeCell ref="B8:C8"/>
    <mergeCell ref="B9:C9"/>
    <mergeCell ref="B21:C21"/>
    <mergeCell ref="B18:C18"/>
    <mergeCell ref="B15:C15"/>
    <mergeCell ref="B10:C10"/>
    <mergeCell ref="B11:C11"/>
    <mergeCell ref="B28:C28"/>
    <mergeCell ref="B29:C29"/>
    <mergeCell ref="B30:C30"/>
    <mergeCell ref="B17:C17"/>
    <mergeCell ref="B19:C19"/>
    <mergeCell ref="B22:C22"/>
  </mergeCells>
  <printOptions horizontalCentered="1"/>
  <pageMargins left="0.2" right="0.2" top="0.5" bottom="0.25" header="0.3" footer="0.3"/>
  <pageSetup scale="4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J17" sqref="J1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3" t="s">
        <v>0</v>
      </c>
      <c r="B1" s="153"/>
      <c r="C1" s="27">
        <f>COMMENTS!C1</f>
        <v>118597</v>
      </c>
      <c r="E1" s="168"/>
      <c r="F1" s="151"/>
      <c r="G1" s="151"/>
      <c r="H1" s="16"/>
    </row>
    <row r="2" spans="1:22" ht="24.75" customHeight="1" thickBot="1" x14ac:dyDescent="0.55000000000000004">
      <c r="A2" s="153" t="s">
        <v>1</v>
      </c>
      <c r="B2" s="153"/>
      <c r="C2" s="1" t="str">
        <f>COMMENTS!C2</f>
        <v>STUSSY EST PRINTED ZIP HOOD</v>
      </c>
      <c r="E2" s="169"/>
      <c r="F2" s="152"/>
      <c r="G2" s="152"/>
      <c r="H2" s="17"/>
    </row>
    <row r="3" spans="1:22" ht="22.75" customHeight="1" thickBot="1" x14ac:dyDescent="0.55000000000000004">
      <c r="A3" s="153" t="s">
        <v>2</v>
      </c>
      <c r="B3" s="153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6" t="s">
        <v>3</v>
      </c>
      <c r="B4" s="156"/>
      <c r="C4" s="15" t="s">
        <v>13</v>
      </c>
      <c r="E4" s="88" t="str">
        <f>COMMENTS!F4</f>
        <v>DATE: 1/30/2025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0" t="s">
        <v>7</v>
      </c>
      <c r="C6" s="171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53F02-F008-414D-84D1-E6415D1BABD9}">
  <sheetPr>
    <pageSetUpPr fitToPage="1"/>
  </sheetPr>
  <dimension ref="A1:V857"/>
  <sheetViews>
    <sheetView zoomScale="50" zoomScaleNormal="5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3" t="s">
        <v>0</v>
      </c>
      <c r="B1" s="153"/>
      <c r="C1" s="27">
        <f>COMMENTS!C1</f>
        <v>118597</v>
      </c>
      <c r="E1" s="168"/>
      <c r="F1" s="151"/>
      <c r="G1" s="151"/>
      <c r="H1" s="16"/>
    </row>
    <row r="2" spans="1:22" ht="24.75" customHeight="1" thickBot="1" x14ac:dyDescent="0.55000000000000004">
      <c r="A2" s="153" t="s">
        <v>1</v>
      </c>
      <c r="B2" s="153"/>
      <c r="C2" s="1" t="str">
        <f>COMMENTS!C2</f>
        <v>STUSSY EST PRINTED ZIP HOOD</v>
      </c>
      <c r="E2" s="169"/>
      <c r="F2" s="152"/>
      <c r="G2" s="152"/>
      <c r="H2" s="17"/>
    </row>
    <row r="3" spans="1:22" ht="22.75" customHeight="1" thickBot="1" x14ac:dyDescent="0.55000000000000004">
      <c r="A3" s="153" t="s">
        <v>2</v>
      </c>
      <c r="B3" s="153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6" t="s">
        <v>3</v>
      </c>
      <c r="B4" s="156"/>
      <c r="C4" s="15" t="s">
        <v>13</v>
      </c>
      <c r="E4" s="88" t="str">
        <f>COMMENTS!F4</f>
        <v>DATE: 1/30/2025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0" t="s">
        <v>7</v>
      </c>
      <c r="C6" s="171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50"/>
  <sheetViews>
    <sheetView zoomScale="38" zoomScaleNormal="78" zoomScaleSheetLayoutView="65" workbookViewId="0">
      <pane xSplit="10" ySplit="5" topLeftCell="K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7" sqref="D37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68.5429687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53" t="s">
        <v>9</v>
      </c>
      <c r="B1" s="153"/>
      <c r="C1" s="86">
        <f>COMMENTS!C1</f>
        <v>118597</v>
      </c>
      <c r="D1" s="193"/>
      <c r="E1" s="31"/>
      <c r="F1" s="32"/>
      <c r="G1" s="32"/>
      <c r="H1" s="14"/>
      <c r="I1" s="14"/>
      <c r="J1" s="14"/>
    </row>
    <row r="2" spans="1:21" ht="24.75" customHeight="1" thickBot="1" x14ac:dyDescent="1.05">
      <c r="A2" s="153" t="s">
        <v>10</v>
      </c>
      <c r="B2" s="153"/>
      <c r="C2" s="27" t="str">
        <f>COMMENTS!C2</f>
        <v>STUSSY EST PRINTED ZIP HOOD</v>
      </c>
      <c r="D2" s="190"/>
      <c r="F2" s="7"/>
      <c r="G2" s="7"/>
      <c r="H2" s="14"/>
      <c r="I2" s="14"/>
      <c r="J2" s="14"/>
    </row>
    <row r="3" spans="1:21" ht="22.75" customHeight="1" thickBot="1" x14ac:dyDescent="0.55000000000000004">
      <c r="A3" s="157" t="s">
        <v>29</v>
      </c>
      <c r="B3" s="158"/>
      <c r="C3" s="27" t="str">
        <f>COMMENTS!C3</f>
        <v>UNAVAILABLE</v>
      </c>
      <c r="D3" s="190"/>
      <c r="F3" s="33"/>
      <c r="G3" s="33"/>
      <c r="H3" s="34"/>
    </row>
    <row r="4" spans="1:21" ht="22.75" customHeight="1" thickBot="1" x14ac:dyDescent="0.55000000000000004">
      <c r="A4" s="153" t="s">
        <v>36</v>
      </c>
      <c r="B4" s="153"/>
      <c r="C4" s="27" t="str">
        <f>COMMENTS!C4</f>
        <v>FA25</v>
      </c>
      <c r="D4" s="190"/>
      <c r="F4" s="88"/>
      <c r="G4" s="88" t="str">
        <f>COMMENTS!F4</f>
        <v>DATE: 1/30/2025</v>
      </c>
      <c r="H4" s="34"/>
    </row>
    <row r="5" spans="1:21" ht="22.75" customHeight="1" thickBot="1" x14ac:dyDescent="0.55000000000000004">
      <c r="A5" s="156" t="s">
        <v>11</v>
      </c>
      <c r="B5" s="156"/>
      <c r="C5" s="27" t="str">
        <f>COMMENTS!C5</f>
        <v>M</v>
      </c>
      <c r="D5" s="190"/>
      <c r="F5" s="33"/>
      <c r="G5" s="33"/>
    </row>
    <row r="6" spans="1:21" ht="22.75" customHeight="1" thickBot="1" x14ac:dyDescent="0.55000000000000004">
      <c r="A6" s="157" t="s">
        <v>8</v>
      </c>
      <c r="B6" s="158"/>
      <c r="C6" s="101">
        <f>COMMENTS!C6</f>
        <v>0</v>
      </c>
      <c r="D6" s="194"/>
      <c r="J6" s="36"/>
    </row>
    <row r="7" spans="1:21" ht="39.75" customHeight="1" thickBot="1" x14ac:dyDescent="0.4">
      <c r="A7" s="37"/>
      <c r="B7" s="170" t="s">
        <v>4</v>
      </c>
      <c r="C7" s="179"/>
      <c r="D7" s="195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80" t="s">
        <v>6</v>
      </c>
      <c r="C8" s="181"/>
      <c r="D8" s="125"/>
      <c r="E8" s="65"/>
      <c r="F8" s="66" t="s">
        <v>72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2">
        <v>1</v>
      </c>
      <c r="B9" s="182" t="s">
        <v>24</v>
      </c>
      <c r="C9" s="183"/>
      <c r="D9" s="192" t="s">
        <v>112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7">
        <v>2</v>
      </c>
      <c r="B10" s="173" t="s">
        <v>41</v>
      </c>
      <c r="C10" s="173"/>
      <c r="D10" s="192" t="s">
        <v>113</v>
      </c>
      <c r="E10" s="60">
        <v>0.75</v>
      </c>
      <c r="F10" s="79">
        <f t="shared" ref="F10:G13" si="0">G10-1</f>
        <v>20</v>
      </c>
      <c r="G10" s="79">
        <f t="shared" si="0"/>
        <v>21</v>
      </c>
      <c r="H10" s="80">
        <v>22</v>
      </c>
      <c r="I10" s="81">
        <f>H10+1</f>
        <v>23</v>
      </c>
      <c r="J10" s="81">
        <f>H10+2</f>
        <v>24</v>
      </c>
      <c r="K10" s="82">
        <f>I10+2</f>
        <v>25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7">
        <v>3</v>
      </c>
      <c r="B11" s="173" t="s">
        <v>32</v>
      </c>
      <c r="C11" s="173"/>
      <c r="D11" s="192" t="s">
        <v>114</v>
      </c>
      <c r="E11" s="60">
        <v>0.75</v>
      </c>
      <c r="F11" s="79">
        <f t="shared" si="0"/>
        <v>21.5</v>
      </c>
      <c r="G11" s="79">
        <f t="shared" si="0"/>
        <v>22.5</v>
      </c>
      <c r="H11" s="80">
        <v>23.5</v>
      </c>
      <c r="I11" s="81">
        <f>H11+1</f>
        <v>24.5</v>
      </c>
      <c r="J11" s="81">
        <f t="shared" ref="J11" si="1">H11+2</f>
        <v>25.5</v>
      </c>
      <c r="K11" s="82">
        <f t="shared" ref="K11" si="2">I11+2</f>
        <v>26.5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7">
        <v>4</v>
      </c>
      <c r="B12" s="172" t="s">
        <v>64</v>
      </c>
      <c r="C12" s="173"/>
      <c r="D12" s="192" t="s">
        <v>90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2">
        <v>5</v>
      </c>
      <c r="B13" s="182" t="s">
        <v>28</v>
      </c>
      <c r="C13" s="184"/>
      <c r="D13" s="192" t="s">
        <v>91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7">
        <v>6</v>
      </c>
      <c r="B14" s="83" t="s">
        <v>39</v>
      </c>
      <c r="C14" s="84"/>
      <c r="D14" s="192" t="s">
        <v>92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7">
        <v>7</v>
      </c>
      <c r="B15" s="172" t="s">
        <v>33</v>
      </c>
      <c r="C15" s="173"/>
      <c r="D15" s="192" t="s">
        <v>93</v>
      </c>
      <c r="E15" s="60">
        <v>0.375</v>
      </c>
      <c r="F15" s="79">
        <f>G15-0.5</f>
        <v>9.5</v>
      </c>
      <c r="G15" s="79">
        <f>H15-0.5</f>
        <v>10</v>
      </c>
      <c r="H15" s="80">
        <v>10.5</v>
      </c>
      <c r="I15" s="81">
        <f>H15+0.5</f>
        <v>11</v>
      </c>
      <c r="J15" s="81">
        <f>H15+1</f>
        <v>11.5</v>
      </c>
      <c r="K15" s="82">
        <f>I15+1</f>
        <v>12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7">
        <v>8</v>
      </c>
      <c r="B16" s="172" t="s">
        <v>27</v>
      </c>
      <c r="C16" s="173"/>
      <c r="D16" s="192" t="s">
        <v>94</v>
      </c>
      <c r="E16" s="60">
        <v>0.75</v>
      </c>
      <c r="F16" s="79">
        <f>G16-1</f>
        <v>22.5</v>
      </c>
      <c r="G16" s="79">
        <f>H16-1</f>
        <v>23.5</v>
      </c>
      <c r="H16" s="80">
        <v>24.5</v>
      </c>
      <c r="I16" s="81">
        <f>H16+1</f>
        <v>25.5</v>
      </c>
      <c r="J16" s="81">
        <f>H16+2</f>
        <v>26.5</v>
      </c>
      <c r="K16" s="82">
        <f>I16+2</f>
        <v>27.5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7">
        <v>9</v>
      </c>
      <c r="B17" s="172" t="s">
        <v>37</v>
      </c>
      <c r="C17" s="173"/>
      <c r="D17" s="192" t="s">
        <v>95</v>
      </c>
      <c r="E17" s="60">
        <v>0.25</v>
      </c>
      <c r="F17" s="79">
        <f>G17-1/4</f>
        <v>3.5</v>
      </c>
      <c r="G17" s="79">
        <f>H17-1/4</f>
        <v>3.75</v>
      </c>
      <c r="H17" s="80">
        <v>4</v>
      </c>
      <c r="I17" s="81">
        <f>H17+1/4</f>
        <v>4.25</v>
      </c>
      <c r="J17" s="81">
        <f>H17+0.5</f>
        <v>4.5</v>
      </c>
      <c r="K17" s="82">
        <f>I17+0.5</f>
        <v>4.75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7">
        <v>10</v>
      </c>
      <c r="B18" s="172" t="s">
        <v>42</v>
      </c>
      <c r="C18" s="173"/>
      <c r="D18" s="192" t="s">
        <v>96</v>
      </c>
      <c r="E18" s="60">
        <v>0.125</v>
      </c>
      <c r="F18" s="79">
        <f>G18-0</f>
        <v>3</v>
      </c>
      <c r="G18" s="79">
        <f>H18-0</f>
        <v>3</v>
      </c>
      <c r="H18" s="80">
        <v>3</v>
      </c>
      <c r="I18" s="81">
        <f>H18+0</f>
        <v>3</v>
      </c>
      <c r="J18" s="81">
        <f>H18+0</f>
        <v>3</v>
      </c>
      <c r="K18" s="82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2">
        <v>11</v>
      </c>
      <c r="B19" s="185" t="s">
        <v>56</v>
      </c>
      <c r="C19" s="186"/>
      <c r="D19" s="121" t="s">
        <v>97</v>
      </c>
      <c r="E19" s="60">
        <v>0.125</v>
      </c>
      <c r="F19" s="73">
        <f>G19-0</f>
        <v>3</v>
      </c>
      <c r="G19" s="73">
        <f>H19-0</f>
        <v>3</v>
      </c>
      <c r="H19" s="74">
        <v>3</v>
      </c>
      <c r="I19" s="75">
        <f>H19+0</f>
        <v>3</v>
      </c>
      <c r="J19" s="75">
        <f>H19+0</f>
        <v>3</v>
      </c>
      <c r="K19" s="76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7">
        <v>12</v>
      </c>
      <c r="B20" s="85" t="s">
        <v>50</v>
      </c>
      <c r="C20" s="85"/>
      <c r="D20" s="85" t="s">
        <v>98</v>
      </c>
      <c r="E20" s="60">
        <v>0.25</v>
      </c>
      <c r="F20" s="79">
        <f>G20-1/4</f>
        <v>15</v>
      </c>
      <c r="G20" s="79">
        <f>H20-1/4</f>
        <v>15.25</v>
      </c>
      <c r="H20" s="80">
        <v>15.5</v>
      </c>
      <c r="I20" s="81">
        <f>H20+1/4</f>
        <v>15.75</v>
      </c>
      <c r="J20" s="81">
        <f>H20+1/2</f>
        <v>16</v>
      </c>
      <c r="K20" s="82">
        <f>I20+0.5</f>
        <v>16.25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7">
        <v>13</v>
      </c>
      <c r="B21" s="139" t="s">
        <v>51</v>
      </c>
      <c r="C21" s="139"/>
      <c r="D21" s="122" t="s">
        <v>99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7">
        <v>14</v>
      </c>
      <c r="B22" s="85" t="s">
        <v>52</v>
      </c>
      <c r="C22" s="85"/>
      <c r="D22" s="85" t="s">
        <v>100</v>
      </c>
      <c r="E22" s="60">
        <v>0.375</v>
      </c>
      <c r="F22" s="79">
        <f>G22-0.5</f>
        <v>10</v>
      </c>
      <c r="G22" s="79">
        <f>H22-0</f>
        <v>10.5</v>
      </c>
      <c r="H22" s="80">
        <v>10.5</v>
      </c>
      <c r="I22" s="81">
        <f>H22+0.5</f>
        <v>11</v>
      </c>
      <c r="J22" s="81">
        <f>H22+0.5</f>
        <v>11</v>
      </c>
      <c r="K22" s="82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7">
        <v>15</v>
      </c>
      <c r="B23" s="177" t="s">
        <v>53</v>
      </c>
      <c r="C23" s="178"/>
      <c r="D23" s="122" t="s">
        <v>101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7">
        <v>16</v>
      </c>
      <c r="B24" s="172" t="s">
        <v>54</v>
      </c>
      <c r="C24" s="173"/>
      <c r="D24" s="192" t="s">
        <v>102</v>
      </c>
      <c r="E24" s="60">
        <v>0.25</v>
      </c>
      <c r="F24" s="79">
        <f>G24-0.5</f>
        <v>8.75</v>
      </c>
      <c r="G24" s="79">
        <f>H24-0</f>
        <v>9.25</v>
      </c>
      <c r="H24" s="80">
        <v>9.25</v>
      </c>
      <c r="I24" s="81">
        <f>H24+0.5</f>
        <v>9.75</v>
      </c>
      <c r="J24" s="81">
        <f>H24+0.5</f>
        <v>9.75</v>
      </c>
      <c r="K24" s="82">
        <f>I24+0.5</f>
        <v>10.25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7">
        <v>17</v>
      </c>
      <c r="B25" s="172" t="s">
        <v>55</v>
      </c>
      <c r="C25" s="173"/>
      <c r="D25" s="192" t="s">
        <v>103</v>
      </c>
      <c r="E25" s="60">
        <v>0.25</v>
      </c>
      <c r="F25" s="79">
        <f>G25-0.25</f>
        <v>5.75</v>
      </c>
      <c r="G25" s="79">
        <f>H25</f>
        <v>6</v>
      </c>
      <c r="H25" s="80">
        <v>6</v>
      </c>
      <c r="I25" s="81">
        <f>H25+0.25</f>
        <v>6.25</v>
      </c>
      <c r="J25" s="81">
        <f>H25+0.25</f>
        <v>6.25</v>
      </c>
      <c r="K25" s="82">
        <f>I25+0.5</f>
        <v>6.75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77">
        <v>18</v>
      </c>
      <c r="B26" s="172" t="s">
        <v>25</v>
      </c>
      <c r="C26" s="173"/>
      <c r="D26" s="192" t="s">
        <v>104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7">
        <v>19</v>
      </c>
      <c r="B27" s="172" t="s">
        <v>26</v>
      </c>
      <c r="C27" s="173"/>
      <c r="D27" s="192" t="s">
        <v>105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7">
        <v>20</v>
      </c>
      <c r="B28" s="172" t="s">
        <v>66</v>
      </c>
      <c r="C28" s="174"/>
      <c r="D28" s="192" t="s">
        <v>106</v>
      </c>
      <c r="E28" s="60">
        <v>0.25</v>
      </c>
      <c r="F28" s="79">
        <f>G28-0.25</f>
        <v>8</v>
      </c>
      <c r="G28" s="79">
        <f>H28-0.25</f>
        <v>8.25</v>
      </c>
      <c r="H28" s="80">
        <v>8.5</v>
      </c>
      <c r="I28" s="81">
        <f>H28+0.25</f>
        <v>8.75</v>
      </c>
      <c r="J28" s="81">
        <f>H28+0.55</f>
        <v>9.0500000000000007</v>
      </c>
      <c r="K28" s="82">
        <f>I28+0.5</f>
        <v>9.25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7">
        <v>21</v>
      </c>
      <c r="B29" s="172" t="s">
        <v>68</v>
      </c>
      <c r="C29" s="174"/>
      <c r="D29" s="192" t="s">
        <v>107</v>
      </c>
      <c r="E29" s="60">
        <v>0.25</v>
      </c>
      <c r="F29" s="79">
        <f>G29-0.25</f>
        <v>6.25</v>
      </c>
      <c r="G29" s="79">
        <f>H29-0.25</f>
        <v>6.5</v>
      </c>
      <c r="H29" s="80">
        <v>6.75</v>
      </c>
      <c r="I29" s="81">
        <f>H29+0.25</f>
        <v>7</v>
      </c>
      <c r="J29" s="81">
        <f>H29+0.5</f>
        <v>7.25</v>
      </c>
      <c r="K29" s="82">
        <f>I29+0.5</f>
        <v>7.5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7">
        <v>22</v>
      </c>
      <c r="B30" s="172" t="s">
        <v>61</v>
      </c>
      <c r="C30" s="173"/>
      <c r="D30" s="192" t="s">
        <v>108</v>
      </c>
      <c r="E30" s="60">
        <v>0.25</v>
      </c>
      <c r="F30" s="79">
        <f>G30-1/4</f>
        <v>5</v>
      </c>
      <c r="G30" s="79">
        <f>H30-1/4</f>
        <v>5.25</v>
      </c>
      <c r="H30" s="80">
        <v>5.5</v>
      </c>
      <c r="I30" s="81">
        <f>H30+1/4</f>
        <v>5.75</v>
      </c>
      <c r="J30" s="81">
        <f>H30+0.5</f>
        <v>6</v>
      </c>
      <c r="K30" s="82">
        <f>I30+0.5</f>
        <v>6.25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7">
        <v>23</v>
      </c>
      <c r="B31" s="172" t="s">
        <v>65</v>
      </c>
      <c r="C31" s="173"/>
      <c r="D31" s="192" t="s">
        <v>109</v>
      </c>
      <c r="E31" s="60">
        <v>0.75</v>
      </c>
      <c r="F31" s="79">
        <f>G31-1</f>
        <v>20</v>
      </c>
      <c r="G31" s="79">
        <f>H31-1</f>
        <v>21</v>
      </c>
      <c r="H31" s="80">
        <v>22</v>
      </c>
      <c r="I31" s="81">
        <f>H31+1</f>
        <v>23</v>
      </c>
      <c r="J31" s="81">
        <f t="shared" ref="J31" si="5">H31+2</f>
        <v>24</v>
      </c>
      <c r="K31" s="82">
        <f t="shared" ref="K31" si="6">I31+2</f>
        <v>25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7">
        <v>24</v>
      </c>
      <c r="B32" s="172" t="s">
        <v>67</v>
      </c>
      <c r="C32" s="173"/>
      <c r="D32" s="192" t="s">
        <v>110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7">
        <v>25</v>
      </c>
      <c r="B33" s="172" t="s">
        <v>69</v>
      </c>
      <c r="C33" s="173"/>
      <c r="D33" s="192" t="s">
        <v>111</v>
      </c>
      <c r="E33" s="78">
        <v>0.25</v>
      </c>
      <c r="F33" s="79">
        <f>G33-0.875</f>
        <v>20.75</v>
      </c>
      <c r="G33" s="79">
        <f>H33-0.875</f>
        <v>21.625</v>
      </c>
      <c r="H33" s="80">
        <v>22.5</v>
      </c>
      <c r="I33" s="81">
        <f>H33+0.875</f>
        <v>23.375</v>
      </c>
      <c r="J33" s="81">
        <f>H33+1.75</f>
        <v>24.25</v>
      </c>
      <c r="K33" s="82">
        <f>I33+1.75</f>
        <v>25.125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9">
        <v>26</v>
      </c>
      <c r="B34" s="175" t="s">
        <v>70</v>
      </c>
      <c r="C34" s="176"/>
      <c r="D34" s="192" t="s">
        <v>115</v>
      </c>
      <c r="E34" s="90">
        <v>0.125</v>
      </c>
      <c r="F34" s="91">
        <f>G34-0.25</f>
        <v>-0.5</v>
      </c>
      <c r="G34" s="91">
        <f>H34-0.25</f>
        <v>-0.25</v>
      </c>
      <c r="H34" s="92"/>
      <c r="I34" s="93">
        <f>H34+0.25</f>
        <v>0.25</v>
      </c>
      <c r="J34" s="93">
        <f>H34+0.5</f>
        <v>0.5</v>
      </c>
      <c r="K34" s="94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25" customHeight="1" x14ac:dyDescent="0.35">
      <c r="A35" s="77">
        <v>26</v>
      </c>
      <c r="B35" s="172" t="s">
        <v>80</v>
      </c>
      <c r="C35" s="173"/>
      <c r="D35" s="192" t="s">
        <v>115</v>
      </c>
      <c r="E35" s="60">
        <v>0.125</v>
      </c>
      <c r="F35" s="79">
        <f>G35-0</f>
        <v>0.625</v>
      </c>
      <c r="G35" s="79">
        <f>H35-0</f>
        <v>0.625</v>
      </c>
      <c r="H35" s="80">
        <v>0.625</v>
      </c>
      <c r="I35" s="81">
        <f>H35+0</f>
        <v>0.625</v>
      </c>
      <c r="J35" s="81">
        <f>H35+0</f>
        <v>0.625</v>
      </c>
      <c r="K35" s="82">
        <f>I35+0</f>
        <v>0.625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8"/>
      <c r="J850" s="4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</sheetData>
  <mergeCells count="32">
    <mergeCell ref="B12:C12"/>
    <mergeCell ref="B13:C13"/>
    <mergeCell ref="B21:C21"/>
    <mergeCell ref="B16:C16"/>
    <mergeCell ref="B19:C19"/>
    <mergeCell ref="B17:C17"/>
    <mergeCell ref="B18:C18"/>
    <mergeCell ref="A6:B6"/>
    <mergeCell ref="B7:C7"/>
    <mergeCell ref="B8:C8"/>
    <mergeCell ref="B9:C9"/>
    <mergeCell ref="B11:C11"/>
    <mergeCell ref="B10:C10"/>
    <mergeCell ref="A1:B1"/>
    <mergeCell ref="A2:B2"/>
    <mergeCell ref="A3:B3"/>
    <mergeCell ref="A4:B4"/>
    <mergeCell ref="A5:B5"/>
    <mergeCell ref="B26:C26"/>
    <mergeCell ref="B23:C23"/>
    <mergeCell ref="B24:C24"/>
    <mergeCell ref="B15:C15"/>
    <mergeCell ref="B25:C25"/>
    <mergeCell ref="B35:C35"/>
    <mergeCell ref="B29:C29"/>
    <mergeCell ref="B30:C30"/>
    <mergeCell ref="B31:C31"/>
    <mergeCell ref="B27:C27"/>
    <mergeCell ref="B28:C28"/>
    <mergeCell ref="B34:C34"/>
    <mergeCell ref="B33:C33"/>
    <mergeCell ref="B32:C32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118D49-9A30-43A9-9B67-33959C4D9DB7}"/>
</file>

<file path=customXml/itemProps2.xml><?xml version="1.0" encoding="utf-8"?>
<ds:datastoreItem xmlns:ds="http://schemas.openxmlformats.org/officeDocument/2006/customXml" ds:itemID="{ED60D26D-DA04-4207-87D8-22A283CE8D36}"/>
</file>

<file path=customXml/itemProps3.xml><?xml version="1.0" encoding="utf-8"?>
<ds:datastoreItem xmlns:ds="http://schemas.openxmlformats.org/officeDocument/2006/customXml" ds:itemID="{4A47177D-4524-4083-B35F-BF5CD45E5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1ST. PROTO</vt:lpstr>
      <vt:lpstr>SMS</vt:lpstr>
      <vt:lpstr>GRADING</vt:lpstr>
      <vt:lpstr>'1ST. PROTO'!Print_Area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Dieu Cao Thi Hong</cp:lastModifiedBy>
  <cp:lastPrinted>2025-01-28T15:51:31Z</cp:lastPrinted>
  <dcterms:created xsi:type="dcterms:W3CDTF">2016-07-21T00:16:02Z</dcterms:created>
  <dcterms:modified xsi:type="dcterms:W3CDTF">2025-02-26T02:25:34Z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