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"/>
    </mc:Choice>
  </mc:AlternateContent>
  <xr:revisionPtr revIDLastSave="0" documentId="13_ncr:1_{F5FDDCC3-B6B1-48FB-930A-976D8AAD3FE3}" xr6:coauthVersionLast="47" xr6:coauthVersionMax="47" xr10:uidLastSave="{00000000-0000-0000-0000-000000000000}"/>
  <bookViews>
    <workbookView xWindow="-120" yWindow="-120" windowWidth="29040" windowHeight="15720" xr2:uid="{167F8CD0-1EA7-4CFD-8638-8FFDB14688C1}"/>
  </bookViews>
  <sheets>
    <sheet name="SUMMARY" sheetId="7" r:id="rId1"/>
    <sheet name="QTY CONVERT" sheetId="1" r:id="rId2"/>
    <sheet name="Sheet1" sheetId="8" r:id="rId3"/>
  </sheets>
  <definedNames>
    <definedName name="_xlnm._FilterDatabase" localSheetId="0" hidden="1">SUMMARY!$A$1:$Q$2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8" l="1"/>
  <c r="H25" i="8"/>
  <c r="H24" i="8"/>
  <c r="H23" i="8"/>
  <c r="H22" i="8"/>
  <c r="H21" i="8"/>
  <c r="H20" i="8"/>
  <c r="H19" i="8"/>
  <c r="H18" i="8"/>
  <c r="H4" i="8"/>
  <c r="H5" i="8"/>
  <c r="H6" i="8"/>
  <c r="H7" i="8"/>
  <c r="H8" i="8"/>
  <c r="H9" i="8"/>
  <c r="H10" i="8"/>
  <c r="H11" i="8"/>
  <c r="H3" i="8"/>
  <c r="S20" i="7"/>
  <c r="S19" i="7"/>
  <c r="S18" i="7"/>
  <c r="S17" i="7"/>
  <c r="S16" i="7"/>
  <c r="S15" i="7"/>
  <c r="S14" i="7"/>
  <c r="S13" i="7"/>
  <c r="S12" i="7"/>
  <c r="S3" i="7"/>
  <c r="S4" i="7"/>
  <c r="S5" i="7"/>
  <c r="S6" i="7"/>
  <c r="S7" i="7"/>
  <c r="S8" i="7"/>
  <c r="S9" i="7"/>
  <c r="S10" i="7"/>
  <c r="S2" i="7"/>
  <c r="H24" i="7"/>
  <c r="N24" i="7" s="1"/>
  <c r="I24" i="7"/>
  <c r="O24" i="7" s="1"/>
  <c r="J24" i="7"/>
  <c r="P24" i="7" s="1"/>
  <c r="K24" i="7"/>
  <c r="Q24" i="7" s="1"/>
  <c r="L24" i="7"/>
  <c r="M24" i="7"/>
  <c r="K22" i="7"/>
  <c r="Q22" i="7" s="1"/>
  <c r="F26" i="8"/>
  <c r="F25" i="8"/>
  <c r="F24" i="8"/>
  <c r="F23" i="8"/>
  <c r="F22" i="8"/>
  <c r="F21" i="8"/>
  <c r="F20" i="8"/>
  <c r="F19" i="8"/>
  <c r="F18" i="8"/>
  <c r="F4" i="8"/>
  <c r="F5" i="8"/>
  <c r="F6" i="8"/>
  <c r="F7" i="8"/>
  <c r="F8" i="8"/>
  <c r="F9" i="8"/>
  <c r="F10" i="8"/>
  <c r="F11" i="8"/>
  <c r="F3" i="8"/>
  <c r="M30" i="7"/>
  <c r="L30" i="7"/>
  <c r="K30" i="7"/>
  <c r="Q30" i="7" s="1"/>
  <c r="J30" i="7"/>
  <c r="P30" i="7" s="1"/>
  <c r="I30" i="7"/>
  <c r="O30" i="7" s="1"/>
  <c r="M29" i="7"/>
  <c r="L29" i="7"/>
  <c r="K29" i="7"/>
  <c r="Q29" i="7" s="1"/>
  <c r="J29" i="7"/>
  <c r="P29" i="7" s="1"/>
  <c r="I29" i="7"/>
  <c r="O29" i="7" s="1"/>
  <c r="M28" i="7"/>
  <c r="L28" i="7"/>
  <c r="K28" i="7"/>
  <c r="Q28" i="7" s="1"/>
  <c r="J28" i="7"/>
  <c r="P28" i="7" s="1"/>
  <c r="I28" i="7"/>
  <c r="O28" i="7" s="1"/>
  <c r="M27" i="7"/>
  <c r="L27" i="7"/>
  <c r="K27" i="7"/>
  <c r="Q27" i="7" s="1"/>
  <c r="J27" i="7"/>
  <c r="P27" i="7" s="1"/>
  <c r="I27" i="7"/>
  <c r="O27" i="7" s="1"/>
  <c r="M26" i="7"/>
  <c r="L26" i="7"/>
  <c r="K26" i="7"/>
  <c r="Q26" i="7" s="1"/>
  <c r="J26" i="7"/>
  <c r="P26" i="7" s="1"/>
  <c r="I26" i="7"/>
  <c r="M25" i="7"/>
  <c r="L25" i="7"/>
  <c r="K25" i="7"/>
  <c r="Q25" i="7" s="1"/>
  <c r="J25" i="7"/>
  <c r="P25" i="7" s="1"/>
  <c r="I25" i="7"/>
  <c r="M23" i="7"/>
  <c r="L23" i="7"/>
  <c r="K23" i="7"/>
  <c r="J23" i="7"/>
  <c r="P23" i="7" s="1"/>
  <c r="I23" i="7"/>
  <c r="O23" i="7" s="1"/>
  <c r="M22" i="7"/>
  <c r="L22" i="7"/>
  <c r="J22" i="7"/>
  <c r="P22" i="7" s="1"/>
  <c r="I22" i="7"/>
  <c r="O22" i="7" s="1"/>
  <c r="H23" i="7"/>
  <c r="N23" i="7" s="1"/>
  <c r="H25" i="7"/>
  <c r="N25" i="7" s="1"/>
  <c r="H26" i="7"/>
  <c r="N26" i="7" s="1"/>
  <c r="H27" i="7"/>
  <c r="N27" i="7" s="1"/>
  <c r="H28" i="7"/>
  <c r="N28" i="7" s="1"/>
  <c r="H29" i="7"/>
  <c r="N29" i="7" s="1"/>
  <c r="H30" i="7"/>
  <c r="H22" i="7"/>
  <c r="N22" i="7" s="1"/>
  <c r="R20" i="7"/>
  <c r="R19" i="7"/>
  <c r="R18" i="7"/>
  <c r="R17" i="7"/>
  <c r="R16" i="7"/>
  <c r="R15" i="7"/>
  <c r="R14" i="7"/>
  <c r="R13" i="7"/>
  <c r="R12" i="7"/>
  <c r="R3" i="7"/>
  <c r="R4" i="7"/>
  <c r="R5" i="7"/>
  <c r="R6" i="7"/>
  <c r="R7" i="7"/>
  <c r="R8" i="7"/>
  <c r="R9" i="7"/>
  <c r="R10" i="7"/>
  <c r="R2" i="7"/>
  <c r="B1" i="1"/>
  <c r="N30" i="7" l="1"/>
  <c r="R30" i="7" s="1"/>
  <c r="S30" i="7" s="1"/>
  <c r="R27" i="7"/>
  <c r="S27" i="7" s="1"/>
  <c r="R28" i="7"/>
  <c r="S28" i="7" s="1"/>
  <c r="R29" i="7"/>
  <c r="S29" i="7" s="1"/>
  <c r="O25" i="7"/>
  <c r="R25" i="7" s="1"/>
  <c r="S25" i="7" s="1"/>
  <c r="O26" i="7"/>
  <c r="R26" i="7" s="1"/>
  <c r="S26" i="7" s="1"/>
  <c r="R22" i="7"/>
  <c r="S22" i="7" s="1"/>
  <c r="R24" i="7"/>
  <c r="S24" i="7" s="1"/>
  <c r="Q23" i="7"/>
  <c r="R23" i="7" s="1"/>
  <c r="S23" i="7" s="1"/>
  <c r="C3" i="1"/>
  <c r="K3" i="1"/>
  <c r="J3" i="1"/>
  <c r="I3" i="1"/>
  <c r="B11" i="1"/>
  <c r="H3" i="1" s="1"/>
  <c r="B9" i="1"/>
  <c r="G3" i="1" s="1"/>
  <c r="B7" i="1"/>
  <c r="F3" i="1" s="1"/>
  <c r="B5" i="1"/>
  <c r="E3" i="1" s="1"/>
  <c r="B3" i="1"/>
  <c r="D3" i="1" s="1"/>
  <c r="S31" i="7" l="1"/>
</calcChain>
</file>

<file path=xl/sharedStrings.xml><?xml version="1.0" encoding="utf-8"?>
<sst xmlns="http://schemas.openxmlformats.org/spreadsheetml/2006/main" count="196" uniqueCount="85">
  <si>
    <t>Adult Small</t>
  </si>
  <si>
    <t>Adult Medium</t>
  </si>
  <si>
    <t>Adult Large</t>
  </si>
  <si>
    <t>Adult XL</t>
  </si>
  <si>
    <t>Adult 2XL</t>
  </si>
  <si>
    <t>Adult 3XL</t>
  </si>
  <si>
    <t>Adult 4XL</t>
  </si>
  <si>
    <t>Adult 5XL</t>
  </si>
  <si>
    <t>Adult Extra Small</t>
  </si>
  <si>
    <t>HOODIE</t>
  </si>
  <si>
    <t>LS TEE</t>
  </si>
  <si>
    <t>SS TEE</t>
  </si>
  <si>
    <t>XS</t>
  </si>
  <si>
    <t>S</t>
  </si>
  <si>
    <t>M</t>
  </si>
  <si>
    <t>L</t>
  </si>
  <si>
    <t>XL</t>
  </si>
  <si>
    <t>XXL</t>
  </si>
  <si>
    <t>XXXL</t>
  </si>
  <si>
    <t>XXXXL</t>
  </si>
  <si>
    <t>XXXXXL</t>
  </si>
  <si>
    <t>Units</t>
  </si>
  <si>
    <t>TOTAL</t>
  </si>
  <si>
    <t>SHORTS</t>
  </si>
  <si>
    <t>WAREHOUSE</t>
  </si>
  <si>
    <t>SKU</t>
  </si>
  <si>
    <t>STYLE NAME</t>
  </si>
  <si>
    <t>COLOR</t>
  </si>
  <si>
    <t>DISC.</t>
  </si>
  <si>
    <t>PRICE</t>
  </si>
  <si>
    <t>SUMMARY</t>
  </si>
  <si>
    <t>Type</t>
  </si>
  <si>
    <t>Total Cost</t>
  </si>
  <si>
    <t>EN0325WT01 Raglan Baby Tee</t>
  </si>
  <si>
    <t>Women's T-Shirt</t>
  </si>
  <si>
    <t>EN0325WT02 Mockneck Boxy Tee</t>
  </si>
  <si>
    <t>EN0325WT03 Cropped Tank</t>
  </si>
  <si>
    <t>Unisex Tank Top</t>
  </si>
  <si>
    <t>EN0325WT04 Women's 1/4 Zip Sweatshirt</t>
  </si>
  <si>
    <t>Unisex Zip-Up Sweatshirt</t>
  </si>
  <si>
    <t>EN0325WP05 Womens' Shorts</t>
  </si>
  <si>
    <t>Women's Short</t>
  </si>
  <si>
    <t>EN0325MT06 Flag Long Sleeve</t>
  </si>
  <si>
    <t>Unisex Long Sleeve T-Shirt</t>
  </si>
  <si>
    <t>EN0325MH07 Kookaburra Boxy Hoodie</t>
  </si>
  <si>
    <t>Unisex Hooded Sweatshirt</t>
  </si>
  <si>
    <t>EN0325MC08 Racetrack Crewneck</t>
  </si>
  <si>
    <t>Unisex Crewneck Sweatshirt</t>
  </si>
  <si>
    <t>EN0325MT09 Racecar TShirt</t>
  </si>
  <si>
    <t>Unisex Short Sleeve T-Shirt</t>
  </si>
  <si>
    <t>Totals</t>
  </si>
  <si>
    <t>#2024-11-0005</t>
  </si>
  <si>
    <t>Enchante - Australia 2025 - UA - Bulk - AE</t>
  </si>
  <si>
    <t>#2024-11-0006</t>
  </si>
  <si>
    <t>Enchante - Australia 2025 - UA - Bulk - RSE</t>
  </si>
  <si>
    <t>#2024-11-0005 AE</t>
  </si>
  <si>
    <t>#2024-11-0006 RSE</t>
  </si>
  <si>
    <t>PFD / Pantone 15-4427 TCX</t>
  </si>
  <si>
    <t>NAVY (PANTONE 19-3932 TCX NAVAL ACADEMY) PP SPRAY</t>
  </si>
  <si>
    <t>WHITE</t>
  </si>
  <si>
    <t>PFD</t>
  </si>
  <si>
    <t>NAVY Naval Academy (Pantone 19-3932 TCX) - Lab-Dip A approved - PP SPRAY</t>
  </si>
  <si>
    <t>WASHED BLACK - AS AUSTIN</t>
  </si>
  <si>
    <t>NAVY: Naval Academy (Pantone 19-3932 TCX) - Lab-Dip A1 approved - PP SPRAY</t>
  </si>
  <si>
    <t>TANK</t>
  </si>
  <si>
    <t>CREW NECK</t>
  </si>
  <si>
    <t>AMOUNT</t>
  </si>
  <si>
    <t>EN0325WT01</t>
  </si>
  <si>
    <t>EN0325WT02</t>
  </si>
  <si>
    <t>EN0325WT03</t>
  </si>
  <si>
    <t>EN0325WT04</t>
  </si>
  <si>
    <t>EN0325WP05</t>
  </si>
  <si>
    <t>EN0325MT06</t>
  </si>
  <si>
    <t>EN0325MH07</t>
  </si>
  <si>
    <t>EN0325MC08</t>
  </si>
  <si>
    <t>EN0325MT09</t>
  </si>
  <si>
    <t>Raglan Baby Tee</t>
  </si>
  <si>
    <t>Mockneck Boxy Tee</t>
  </si>
  <si>
    <t>Women's 1/4 Zip Sweatshirt</t>
  </si>
  <si>
    <t>Flag Long Sleeve</t>
  </si>
  <si>
    <t>Kookaburra Boxy Hoodie</t>
  </si>
  <si>
    <t>Cropped Tank</t>
  </si>
  <si>
    <t>Womens' Shorts</t>
  </si>
  <si>
    <t>Racetrack Crewneck</t>
  </si>
  <si>
    <t>Racecar TShirt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</si>
</sst>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Muli"/>
      <family val="2"/>
    </font>
    <font>
      <sz val="12"/>
      <color rgb="FF000000"/>
      <name val="Arial"/>
      <family val="2"/>
    </font>
    <font>
      <sz val="11"/>
      <color theme="1"/>
      <name val="Muli"/>
      <family val="2"/>
    </font>
    <font>
      <u/>
      <sz val="11"/>
      <color theme="10"/>
      <name val="Muli"/>
      <family val="2"/>
    </font>
    <font>
      <sz val="11"/>
      <color theme="1"/>
      <name val="Euclid Circular A"/>
      <family val="2"/>
    </font>
    <font>
      <b/>
      <sz val="11"/>
      <color theme="1"/>
      <name val="Euclid Circular A"/>
      <family val="2"/>
    </font>
    <font>
      <sz val="12"/>
      <color rgb="FF000000"/>
      <name val="Euclid Circular A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44" fontId="4" fillId="0" borderId="0" xfId="1" applyFont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3" fillId="2" borderId="0" xfId="2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6" fontId="8" fillId="2" borderId="0" xfId="0" applyNumberFormat="1" applyFont="1" applyFill="1" applyAlignment="1">
      <alignment horizontal="right" vertical="center" wrapText="1"/>
    </xf>
    <xf numFmtId="8" fontId="8" fillId="2" borderId="0" xfId="0" applyNumberFormat="1" applyFont="1" applyFill="1" applyAlignment="1">
      <alignment horizontal="right" vertical="center" wrapText="1"/>
    </xf>
    <xf numFmtId="8" fontId="7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8" fontId="0" fillId="0" borderId="0" xfId="0" applyNumberFormat="1"/>
    <xf numFmtId="44" fontId="4" fillId="0" borderId="0" xfId="0" applyNumberFormat="1" applyFont="1"/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ps.theloyalist.com/pmd/vendor/7a4ErFCFALovvOLKmQiYqg" TargetMode="External"/><Relationship Id="rId13" Type="http://schemas.openxmlformats.org/officeDocument/2006/relationships/hyperlink" Target="https://ops.theloyalist.com/pmd/vendor/B3uc3zJGMjxiQUSbk_qfJg" TargetMode="External"/><Relationship Id="rId18" Type="http://schemas.openxmlformats.org/officeDocument/2006/relationships/hyperlink" Target="https://ops.theloyalist.com/pmd/vendor/B3uc3zJGMjxiQUSbk_qfJg" TargetMode="External"/><Relationship Id="rId3" Type="http://schemas.openxmlformats.org/officeDocument/2006/relationships/hyperlink" Target="https://ops.theloyalist.com/pmd/vendor/7a4ErFCFALovvOLKmQiYqg" TargetMode="External"/><Relationship Id="rId7" Type="http://schemas.openxmlformats.org/officeDocument/2006/relationships/hyperlink" Target="https://ops.theloyalist.com/pmd/vendor/7a4ErFCFALovvOLKmQiYqg" TargetMode="External"/><Relationship Id="rId12" Type="http://schemas.openxmlformats.org/officeDocument/2006/relationships/hyperlink" Target="https://ops.theloyalist.com/pmd/vendor/B3uc3zJGMjxiQUSbk_qfJg" TargetMode="External"/><Relationship Id="rId17" Type="http://schemas.openxmlformats.org/officeDocument/2006/relationships/hyperlink" Target="https://ops.theloyalist.com/pmd/vendor/B3uc3zJGMjxiQUSbk_qfJg" TargetMode="External"/><Relationship Id="rId2" Type="http://schemas.openxmlformats.org/officeDocument/2006/relationships/hyperlink" Target="https://ops.theloyalist.com/pmd/vendor/7a4ErFCFALovvOLKmQiYqg" TargetMode="External"/><Relationship Id="rId16" Type="http://schemas.openxmlformats.org/officeDocument/2006/relationships/hyperlink" Target="https://ops.theloyalist.com/pmd/vendor/B3uc3zJGMjxiQUSbk_qfJg" TargetMode="External"/><Relationship Id="rId1" Type="http://schemas.openxmlformats.org/officeDocument/2006/relationships/hyperlink" Target="https://ops.theloyalist.com/pmd/vendor/7a4ErFCFALovvOLKmQiYqg" TargetMode="External"/><Relationship Id="rId6" Type="http://schemas.openxmlformats.org/officeDocument/2006/relationships/hyperlink" Target="https://ops.theloyalist.com/pmd/vendor/7a4ErFCFALovvOLKmQiYqg" TargetMode="External"/><Relationship Id="rId11" Type="http://schemas.openxmlformats.org/officeDocument/2006/relationships/hyperlink" Target="https://ops.theloyalist.com/pmd/vendor/B3uc3zJGMjxiQUSbk_qfJg" TargetMode="External"/><Relationship Id="rId5" Type="http://schemas.openxmlformats.org/officeDocument/2006/relationships/hyperlink" Target="https://ops.theloyalist.com/pmd/vendor/7a4ErFCFALovvOLKmQiYqg" TargetMode="External"/><Relationship Id="rId15" Type="http://schemas.openxmlformats.org/officeDocument/2006/relationships/hyperlink" Target="https://ops.theloyalist.com/pmd/vendor/B3uc3zJGMjxiQUSbk_qfJg" TargetMode="External"/><Relationship Id="rId10" Type="http://schemas.openxmlformats.org/officeDocument/2006/relationships/hyperlink" Target="https://ops.theloyalist.com/pmd/vendor/B3uc3zJGMjxiQUSbk_qfJg" TargetMode="External"/><Relationship Id="rId4" Type="http://schemas.openxmlformats.org/officeDocument/2006/relationships/hyperlink" Target="https://ops.theloyalist.com/pmd/vendor/7a4ErFCFALovvOLKmQiYqg" TargetMode="External"/><Relationship Id="rId9" Type="http://schemas.openxmlformats.org/officeDocument/2006/relationships/hyperlink" Target="https://ops.theloyalist.com/pmd/vendor/7a4ErFCFALovvOLKmQiYqg" TargetMode="External"/><Relationship Id="rId14" Type="http://schemas.openxmlformats.org/officeDocument/2006/relationships/hyperlink" Target="https://ops.theloyalist.com/pmd/vendor/B3uc3zJGMjxiQUSbk_qfJ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0225-007B-400E-9F43-2ED620A3099B}">
  <dimension ref="A1:S31"/>
  <sheetViews>
    <sheetView tabSelected="1" zoomScale="106" zoomScaleNormal="85" workbookViewId="0">
      <pane ySplit="1" topLeftCell="A2" activePane="bottomLeft" state="frozen"/>
      <selection pane="bottomLeft" activeCell="B22" sqref="B22:C30"/>
    </sheetView>
  </sheetViews>
  <sheetFormatPr defaultRowHeight="15" x14ac:dyDescent="0.25"/>
  <cols>
    <col min="1" max="1" width="24.33203125" style="3" customWidth="1"/>
    <col min="2" max="2" width="14" style="3" customWidth="1"/>
    <col min="3" max="3" width="38.21875" style="3" bestFit="1" customWidth="1"/>
    <col min="4" max="4" width="8.88671875" style="3"/>
    <col min="5" max="5" width="16.21875" style="3" bestFit="1" customWidth="1"/>
    <col min="6" max="7" width="8.88671875" style="3"/>
    <col min="8" max="8" width="7.77734375" style="3" bestFit="1" customWidth="1"/>
    <col min="9" max="10" width="4" style="3" bestFit="1" customWidth="1"/>
    <col min="11" max="11" width="5.77734375" style="3" bestFit="1" customWidth="1"/>
    <col min="12" max="12" width="4" style="3" bestFit="1" customWidth="1"/>
    <col min="13" max="14" width="4.109375" style="3" bestFit="1" customWidth="1"/>
    <col min="15" max="15" width="5.21875" style="3" bestFit="1" customWidth="1"/>
    <col min="16" max="16" width="6.33203125" style="3" bestFit="1" customWidth="1"/>
    <col min="17" max="17" width="7.44140625" style="3" bestFit="1" customWidth="1"/>
    <col min="18" max="18" width="8.88671875" style="3"/>
    <col min="19" max="19" width="10.21875" style="3" bestFit="1" customWidth="1"/>
    <col min="20" max="21" width="8.88671875" style="3"/>
    <col min="22" max="22" width="34.21875" style="3" bestFit="1" customWidth="1"/>
    <col min="23" max="16384" width="8.88671875" style="3"/>
  </cols>
  <sheetData>
    <row r="1" spans="1:19" s="4" customFormat="1" x14ac:dyDescent="0.25">
      <c r="A1" s="4" t="s">
        <v>24</v>
      </c>
      <c r="B1" s="4" t="s">
        <v>25</v>
      </c>
      <c r="C1" s="4" t="s">
        <v>26</v>
      </c>
      <c r="E1" s="4" t="s">
        <v>27</v>
      </c>
      <c r="F1" s="4" t="s">
        <v>28</v>
      </c>
      <c r="G1" s="4" t="s">
        <v>29</v>
      </c>
      <c r="H1" s="4" t="s">
        <v>12</v>
      </c>
      <c r="I1" s="4" t="s">
        <v>13</v>
      </c>
      <c r="J1" s="4" t="s">
        <v>14</v>
      </c>
      <c r="K1" s="4" t="s">
        <v>15</v>
      </c>
      <c r="L1" s="4" t="s">
        <v>16</v>
      </c>
      <c r="M1" s="4" t="s">
        <v>17</v>
      </c>
      <c r="N1" s="4" t="s">
        <v>17</v>
      </c>
      <c r="O1" s="4" t="s">
        <v>18</v>
      </c>
      <c r="P1" s="4" t="s">
        <v>19</v>
      </c>
      <c r="Q1" s="4" t="s">
        <v>20</v>
      </c>
      <c r="R1" s="4" t="s">
        <v>22</v>
      </c>
      <c r="S1" s="4" t="s">
        <v>66</v>
      </c>
    </row>
    <row r="2" spans="1:19" x14ac:dyDescent="0.25">
      <c r="A2" s="3" t="s">
        <v>55</v>
      </c>
      <c r="B2" s="3" t="s">
        <v>67</v>
      </c>
      <c r="C2" s="3" t="s">
        <v>76</v>
      </c>
      <c r="E2" s="3" t="s">
        <v>57</v>
      </c>
      <c r="F2" s="3" t="s">
        <v>11</v>
      </c>
      <c r="G2" s="7">
        <v>10.8</v>
      </c>
      <c r="H2" s="3">
        <v>26</v>
      </c>
      <c r="I2" s="3">
        <v>48</v>
      </c>
      <c r="J2" s="3">
        <v>72</v>
      </c>
      <c r="K2" s="3">
        <v>58</v>
      </c>
      <c r="L2" s="3">
        <v>26</v>
      </c>
      <c r="M2" s="3">
        <v>10</v>
      </c>
      <c r="N2" s="3">
        <v>0</v>
      </c>
      <c r="O2" s="3">
        <v>0</v>
      </c>
      <c r="P2" s="3">
        <v>0</v>
      </c>
      <c r="Q2" s="3">
        <v>0</v>
      </c>
      <c r="R2" s="3">
        <f>SUM(H2:Q2)</f>
        <v>240</v>
      </c>
      <c r="S2" s="17">
        <f>R2*G2</f>
        <v>2592</v>
      </c>
    </row>
    <row r="3" spans="1:19" x14ac:dyDescent="0.25">
      <c r="B3" s="3" t="s">
        <v>68</v>
      </c>
      <c r="C3" s="3" t="s">
        <v>77</v>
      </c>
      <c r="E3" s="3" t="s">
        <v>58</v>
      </c>
      <c r="F3" s="3" t="s">
        <v>11</v>
      </c>
      <c r="G3" s="7">
        <v>12.78</v>
      </c>
      <c r="H3" s="3">
        <v>14</v>
      </c>
      <c r="I3" s="3">
        <v>24</v>
      </c>
      <c r="J3" s="3">
        <v>36</v>
      </c>
      <c r="K3" s="3">
        <v>29</v>
      </c>
      <c r="L3" s="3">
        <v>14</v>
      </c>
      <c r="M3" s="3">
        <v>5</v>
      </c>
      <c r="N3" s="3">
        <v>0</v>
      </c>
      <c r="O3" s="3">
        <v>0</v>
      </c>
      <c r="P3" s="3">
        <v>0</v>
      </c>
      <c r="Q3" s="3">
        <v>0</v>
      </c>
      <c r="R3" s="3">
        <f t="shared" ref="R3:R30" si="0">SUM(H3:Q3)</f>
        <v>122</v>
      </c>
      <c r="S3" s="17">
        <f t="shared" ref="S3:S10" si="1">R3*G3</f>
        <v>1559.1599999999999</v>
      </c>
    </row>
    <row r="4" spans="1:19" x14ac:dyDescent="0.25">
      <c r="B4" s="3" t="s">
        <v>69</v>
      </c>
      <c r="C4" s="3" t="s">
        <v>81</v>
      </c>
      <c r="E4" s="3" t="s">
        <v>59</v>
      </c>
      <c r="F4" s="3" t="s">
        <v>64</v>
      </c>
      <c r="G4" s="7">
        <v>12.25</v>
      </c>
      <c r="H4" s="3">
        <v>14</v>
      </c>
      <c r="I4" s="3">
        <v>24</v>
      </c>
      <c r="J4" s="3">
        <v>36</v>
      </c>
      <c r="K4" s="3">
        <v>29</v>
      </c>
      <c r="L4" s="3">
        <v>14</v>
      </c>
      <c r="M4" s="3">
        <v>5</v>
      </c>
      <c r="N4" s="3">
        <v>0</v>
      </c>
      <c r="O4" s="3">
        <v>0</v>
      </c>
      <c r="P4" s="3">
        <v>0</v>
      </c>
      <c r="Q4" s="3">
        <v>0</v>
      </c>
      <c r="R4" s="3">
        <f>SUM(H4:Q4)</f>
        <v>122</v>
      </c>
      <c r="S4" s="17">
        <f t="shared" si="1"/>
        <v>1494.5</v>
      </c>
    </row>
    <row r="5" spans="1:19" x14ac:dyDescent="0.25">
      <c r="B5" s="3" t="s">
        <v>70</v>
      </c>
      <c r="C5" s="3" t="s">
        <v>78</v>
      </c>
      <c r="E5" s="3" t="s">
        <v>60</v>
      </c>
      <c r="F5" s="3" t="s">
        <v>65</v>
      </c>
      <c r="G5" s="7">
        <v>26.87</v>
      </c>
      <c r="H5" s="3">
        <v>14</v>
      </c>
      <c r="I5" s="3">
        <v>24</v>
      </c>
      <c r="J5" s="3">
        <v>36</v>
      </c>
      <c r="K5" s="3">
        <v>29</v>
      </c>
      <c r="L5" s="3">
        <v>14</v>
      </c>
      <c r="M5" s="3">
        <v>5</v>
      </c>
      <c r="N5" s="3">
        <v>0</v>
      </c>
      <c r="O5" s="3">
        <v>0</v>
      </c>
      <c r="P5" s="3">
        <v>0</v>
      </c>
      <c r="Q5" s="3">
        <v>0</v>
      </c>
      <c r="R5" s="3">
        <f t="shared" si="0"/>
        <v>122</v>
      </c>
      <c r="S5" s="17">
        <f t="shared" si="1"/>
        <v>3278.1400000000003</v>
      </c>
    </row>
    <row r="6" spans="1:19" x14ac:dyDescent="0.25">
      <c r="B6" s="3" t="s">
        <v>71</v>
      </c>
      <c r="C6" s="3" t="s">
        <v>82</v>
      </c>
      <c r="E6" s="3" t="s">
        <v>60</v>
      </c>
      <c r="F6" s="3" t="s">
        <v>23</v>
      </c>
      <c r="G6" s="7">
        <v>20.07</v>
      </c>
      <c r="H6" s="3">
        <v>14</v>
      </c>
      <c r="I6" s="3">
        <v>24</v>
      </c>
      <c r="J6" s="3">
        <v>36</v>
      </c>
      <c r="K6" s="3">
        <v>29</v>
      </c>
      <c r="L6" s="3">
        <v>14</v>
      </c>
      <c r="M6" s="3">
        <v>5</v>
      </c>
      <c r="N6" s="3">
        <v>0</v>
      </c>
      <c r="O6" s="3">
        <v>0</v>
      </c>
      <c r="P6" s="3">
        <v>0</v>
      </c>
      <c r="Q6" s="3">
        <v>0</v>
      </c>
      <c r="R6" s="3">
        <f t="shared" si="0"/>
        <v>122</v>
      </c>
      <c r="S6" s="17">
        <f t="shared" si="1"/>
        <v>2448.54</v>
      </c>
    </row>
    <row r="7" spans="1:19" x14ac:dyDescent="0.25">
      <c r="B7" s="3" t="s">
        <v>72</v>
      </c>
      <c r="C7" s="3" t="s">
        <v>79</v>
      </c>
      <c r="E7" s="3" t="s">
        <v>60</v>
      </c>
      <c r="F7" s="3" t="s">
        <v>10</v>
      </c>
      <c r="G7" s="7">
        <v>14.97</v>
      </c>
      <c r="H7" s="3">
        <v>14</v>
      </c>
      <c r="I7" s="3">
        <v>24</v>
      </c>
      <c r="J7" s="3">
        <v>36</v>
      </c>
      <c r="K7" s="3">
        <v>29</v>
      </c>
      <c r="L7" s="3">
        <v>14</v>
      </c>
      <c r="M7" s="3">
        <v>5</v>
      </c>
      <c r="N7" s="3">
        <v>0</v>
      </c>
      <c r="O7" s="3">
        <v>0</v>
      </c>
      <c r="P7" s="3">
        <v>0</v>
      </c>
      <c r="Q7" s="3">
        <v>0</v>
      </c>
      <c r="R7" s="3">
        <f t="shared" si="0"/>
        <v>122</v>
      </c>
      <c r="S7" s="17">
        <f t="shared" si="1"/>
        <v>1826.3400000000001</v>
      </c>
    </row>
    <row r="8" spans="1:19" x14ac:dyDescent="0.25">
      <c r="B8" s="3" t="s">
        <v>73</v>
      </c>
      <c r="C8" s="3" t="s">
        <v>80</v>
      </c>
      <c r="E8" s="3" t="s">
        <v>61</v>
      </c>
      <c r="F8" s="3" t="s">
        <v>9</v>
      </c>
      <c r="G8" s="7">
        <v>46.26</v>
      </c>
      <c r="H8" s="3">
        <v>10</v>
      </c>
      <c r="I8" s="3">
        <v>26</v>
      </c>
      <c r="J8" s="3">
        <v>46</v>
      </c>
      <c r="K8" s="3">
        <v>45</v>
      </c>
      <c r="L8" s="3">
        <v>22</v>
      </c>
      <c r="M8" s="3">
        <v>11</v>
      </c>
      <c r="N8" s="3">
        <v>0</v>
      </c>
      <c r="O8" s="3">
        <v>0</v>
      </c>
      <c r="P8" s="3">
        <v>0</v>
      </c>
      <c r="Q8" s="3">
        <v>0</v>
      </c>
      <c r="R8" s="3">
        <f t="shared" si="0"/>
        <v>160</v>
      </c>
      <c r="S8" s="17">
        <f t="shared" si="1"/>
        <v>7401.5999999999995</v>
      </c>
    </row>
    <row r="9" spans="1:19" x14ac:dyDescent="0.25">
      <c r="B9" s="3" t="s">
        <v>74</v>
      </c>
      <c r="C9" s="3" t="s">
        <v>83</v>
      </c>
      <c r="E9" s="3" t="s">
        <v>62</v>
      </c>
      <c r="F9" s="3" t="s">
        <v>65</v>
      </c>
      <c r="G9" s="7">
        <v>32.049999999999997</v>
      </c>
      <c r="H9" s="3">
        <v>13</v>
      </c>
      <c r="I9" s="3">
        <v>33</v>
      </c>
      <c r="J9" s="3">
        <v>58</v>
      </c>
      <c r="K9" s="3">
        <v>56</v>
      </c>
      <c r="L9" s="3">
        <v>27</v>
      </c>
      <c r="M9" s="3">
        <v>14</v>
      </c>
      <c r="N9" s="3">
        <v>0</v>
      </c>
      <c r="O9" s="3">
        <v>0</v>
      </c>
      <c r="P9" s="3">
        <v>0</v>
      </c>
      <c r="Q9" s="3">
        <v>0</v>
      </c>
      <c r="R9" s="3">
        <f t="shared" si="0"/>
        <v>201</v>
      </c>
      <c r="S9" s="17">
        <f t="shared" si="1"/>
        <v>6442.0499999999993</v>
      </c>
    </row>
    <row r="10" spans="1:19" x14ac:dyDescent="0.25">
      <c r="B10" s="3" t="s">
        <v>75</v>
      </c>
      <c r="C10" s="3" t="s">
        <v>84</v>
      </c>
      <c r="E10" s="3" t="s">
        <v>63</v>
      </c>
      <c r="F10" s="3" t="s">
        <v>11</v>
      </c>
      <c r="G10" s="7">
        <v>23.25</v>
      </c>
      <c r="H10" s="3">
        <v>21</v>
      </c>
      <c r="I10" s="3">
        <v>53</v>
      </c>
      <c r="J10" s="3">
        <v>91</v>
      </c>
      <c r="K10" s="3">
        <v>89</v>
      </c>
      <c r="L10" s="3">
        <v>43</v>
      </c>
      <c r="M10" s="3">
        <v>23</v>
      </c>
      <c r="N10" s="3">
        <v>0</v>
      </c>
      <c r="O10" s="3">
        <v>0</v>
      </c>
      <c r="P10" s="3">
        <v>0</v>
      </c>
      <c r="Q10" s="3">
        <v>0</v>
      </c>
      <c r="R10" s="3">
        <f t="shared" si="0"/>
        <v>320</v>
      </c>
      <c r="S10" s="17">
        <f t="shared" si="1"/>
        <v>7440</v>
      </c>
    </row>
    <row r="12" spans="1:19" x14ac:dyDescent="0.25">
      <c r="A12" s="3" t="s">
        <v>56</v>
      </c>
      <c r="B12" s="3" t="s">
        <v>67</v>
      </c>
      <c r="C12" s="3" t="s">
        <v>76</v>
      </c>
      <c r="E12" s="3" t="s">
        <v>57</v>
      </c>
      <c r="F12" s="3" t="s">
        <v>11</v>
      </c>
      <c r="G12" s="7">
        <v>10.8</v>
      </c>
      <c r="H12" s="3">
        <v>7</v>
      </c>
      <c r="I12" s="3">
        <v>12</v>
      </c>
      <c r="J12" s="3">
        <v>18</v>
      </c>
      <c r="K12" s="3">
        <v>14</v>
      </c>
      <c r="L12" s="3">
        <v>7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f t="shared" si="0"/>
        <v>60</v>
      </c>
      <c r="S12" s="17">
        <f>R12*G12</f>
        <v>648</v>
      </c>
    </row>
    <row r="13" spans="1:19" x14ac:dyDescent="0.25">
      <c r="B13" s="3" t="s">
        <v>68</v>
      </c>
      <c r="C13" s="3" t="s">
        <v>77</v>
      </c>
      <c r="E13" s="3" t="s">
        <v>58</v>
      </c>
      <c r="F13" s="3" t="s">
        <v>11</v>
      </c>
      <c r="G13" s="7">
        <v>12.78</v>
      </c>
      <c r="H13" s="3">
        <v>3</v>
      </c>
      <c r="I13" s="3">
        <v>6</v>
      </c>
      <c r="J13" s="3">
        <v>9</v>
      </c>
      <c r="K13" s="3">
        <v>7</v>
      </c>
      <c r="L13" s="3">
        <v>3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f t="shared" si="0"/>
        <v>29</v>
      </c>
      <c r="S13" s="17">
        <f t="shared" ref="S13:S20" si="2">R13*G13</f>
        <v>370.62</v>
      </c>
    </row>
    <row r="14" spans="1:19" x14ac:dyDescent="0.25">
      <c r="B14" s="3" t="s">
        <v>69</v>
      </c>
      <c r="C14" s="3" t="s">
        <v>81</v>
      </c>
      <c r="E14" s="3" t="s">
        <v>59</v>
      </c>
      <c r="F14" s="3" t="s">
        <v>64</v>
      </c>
      <c r="G14" s="7">
        <v>12.25</v>
      </c>
      <c r="H14" s="3">
        <v>3</v>
      </c>
      <c r="I14" s="3">
        <v>6</v>
      </c>
      <c r="J14" s="3">
        <v>9</v>
      </c>
      <c r="K14" s="3">
        <v>7</v>
      </c>
      <c r="L14" s="3">
        <v>3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f t="shared" si="0"/>
        <v>29</v>
      </c>
      <c r="S14" s="17">
        <f t="shared" si="2"/>
        <v>355.25</v>
      </c>
    </row>
    <row r="15" spans="1:19" x14ac:dyDescent="0.25">
      <c r="B15" s="3" t="s">
        <v>70</v>
      </c>
      <c r="C15" s="3" t="s">
        <v>78</v>
      </c>
      <c r="E15" s="3" t="s">
        <v>60</v>
      </c>
      <c r="F15" s="3" t="s">
        <v>65</v>
      </c>
      <c r="G15" s="7">
        <v>26.87</v>
      </c>
      <c r="H15" s="3">
        <v>3</v>
      </c>
      <c r="I15" s="3">
        <v>6</v>
      </c>
      <c r="J15" s="3">
        <v>9</v>
      </c>
      <c r="K15" s="3">
        <v>7</v>
      </c>
      <c r="L15" s="3">
        <v>3</v>
      </c>
      <c r="M15" s="3">
        <v>1</v>
      </c>
      <c r="N15" s="3">
        <v>0</v>
      </c>
      <c r="O15" s="3">
        <v>0</v>
      </c>
      <c r="P15" s="3">
        <v>0</v>
      </c>
      <c r="Q15" s="3">
        <v>0</v>
      </c>
      <c r="R15" s="3">
        <f t="shared" si="0"/>
        <v>29</v>
      </c>
      <c r="S15" s="17">
        <f t="shared" si="2"/>
        <v>779.23</v>
      </c>
    </row>
    <row r="16" spans="1:19" x14ac:dyDescent="0.25">
      <c r="B16" s="3" t="s">
        <v>71</v>
      </c>
      <c r="C16" s="3" t="s">
        <v>82</v>
      </c>
      <c r="E16" s="3" t="s">
        <v>60</v>
      </c>
      <c r="F16" s="3" t="s">
        <v>23</v>
      </c>
      <c r="G16" s="7">
        <v>20.07</v>
      </c>
      <c r="H16" s="3">
        <v>3</v>
      </c>
      <c r="I16" s="3">
        <v>6</v>
      </c>
      <c r="J16" s="3">
        <v>9</v>
      </c>
      <c r="K16" s="3">
        <v>7</v>
      </c>
      <c r="L16" s="3">
        <v>3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f t="shared" si="0"/>
        <v>29</v>
      </c>
      <c r="S16" s="17">
        <f t="shared" si="2"/>
        <v>582.03</v>
      </c>
    </row>
    <row r="17" spans="1:19" x14ac:dyDescent="0.25">
      <c r="B17" s="3" t="s">
        <v>72</v>
      </c>
      <c r="C17" s="3" t="s">
        <v>79</v>
      </c>
      <c r="E17" s="3" t="s">
        <v>60</v>
      </c>
      <c r="F17" s="3" t="s">
        <v>10</v>
      </c>
      <c r="G17" s="7">
        <v>14.97</v>
      </c>
      <c r="H17" s="3">
        <v>2</v>
      </c>
      <c r="I17" s="3">
        <v>5</v>
      </c>
      <c r="J17" s="3">
        <v>9</v>
      </c>
      <c r="K17" s="3">
        <v>8</v>
      </c>
      <c r="L17" s="3">
        <v>4</v>
      </c>
      <c r="M17" s="3">
        <v>2</v>
      </c>
      <c r="N17" s="3">
        <v>0</v>
      </c>
      <c r="O17" s="3">
        <v>0</v>
      </c>
      <c r="P17" s="3">
        <v>0</v>
      </c>
      <c r="Q17" s="3">
        <v>0</v>
      </c>
      <c r="R17" s="3">
        <f t="shared" si="0"/>
        <v>30</v>
      </c>
      <c r="S17" s="17">
        <f t="shared" si="2"/>
        <v>449.1</v>
      </c>
    </row>
    <row r="18" spans="1:19" x14ac:dyDescent="0.25">
      <c r="B18" s="3" t="s">
        <v>73</v>
      </c>
      <c r="C18" s="3" t="s">
        <v>80</v>
      </c>
      <c r="E18" s="3" t="s">
        <v>61</v>
      </c>
      <c r="F18" s="3" t="s">
        <v>9</v>
      </c>
      <c r="G18" s="7">
        <v>46.26</v>
      </c>
      <c r="H18" s="3">
        <v>3</v>
      </c>
      <c r="I18" s="3">
        <v>7</v>
      </c>
      <c r="J18" s="3">
        <v>11</v>
      </c>
      <c r="K18" s="3">
        <v>11</v>
      </c>
      <c r="L18" s="3">
        <v>5</v>
      </c>
      <c r="M18" s="3">
        <v>3</v>
      </c>
      <c r="N18" s="3">
        <v>0</v>
      </c>
      <c r="O18" s="3">
        <v>0</v>
      </c>
      <c r="P18" s="3">
        <v>0</v>
      </c>
      <c r="Q18" s="3">
        <v>0</v>
      </c>
      <c r="R18" s="3">
        <f t="shared" si="0"/>
        <v>40</v>
      </c>
      <c r="S18" s="17">
        <f t="shared" si="2"/>
        <v>1850.3999999999999</v>
      </c>
    </row>
    <row r="19" spans="1:19" x14ac:dyDescent="0.25">
      <c r="B19" s="3" t="s">
        <v>74</v>
      </c>
      <c r="C19" s="3" t="s">
        <v>83</v>
      </c>
      <c r="E19" s="3" t="s">
        <v>62</v>
      </c>
      <c r="F19" s="3" t="s">
        <v>65</v>
      </c>
      <c r="G19" s="7">
        <v>32.049999999999997</v>
      </c>
      <c r="H19" s="3">
        <v>3</v>
      </c>
      <c r="I19" s="3">
        <v>8</v>
      </c>
      <c r="J19" s="3">
        <v>14</v>
      </c>
      <c r="K19" s="3">
        <v>14</v>
      </c>
      <c r="L19" s="3">
        <v>7</v>
      </c>
      <c r="M19" s="3">
        <v>4</v>
      </c>
      <c r="N19" s="3">
        <v>0</v>
      </c>
      <c r="O19" s="3">
        <v>0</v>
      </c>
      <c r="P19" s="3">
        <v>0</v>
      </c>
      <c r="Q19" s="3">
        <v>0</v>
      </c>
      <c r="R19" s="3">
        <f t="shared" si="0"/>
        <v>50</v>
      </c>
      <c r="S19" s="17">
        <f t="shared" si="2"/>
        <v>1602.4999999999998</v>
      </c>
    </row>
    <row r="20" spans="1:19" x14ac:dyDescent="0.25">
      <c r="B20" s="3" t="s">
        <v>75</v>
      </c>
      <c r="C20" s="3" t="s">
        <v>84</v>
      </c>
      <c r="E20" s="3" t="s">
        <v>63</v>
      </c>
      <c r="F20" s="3" t="s">
        <v>11</v>
      </c>
      <c r="G20" s="7">
        <v>23.25</v>
      </c>
      <c r="H20" s="3">
        <v>5</v>
      </c>
      <c r="I20" s="3">
        <v>13</v>
      </c>
      <c r="J20" s="3">
        <v>23</v>
      </c>
      <c r="K20" s="3">
        <v>22</v>
      </c>
      <c r="L20" s="3">
        <v>11</v>
      </c>
      <c r="M20" s="3">
        <v>6</v>
      </c>
      <c r="N20" s="3">
        <v>0</v>
      </c>
      <c r="O20" s="3">
        <v>0</v>
      </c>
      <c r="P20" s="3">
        <v>0</v>
      </c>
      <c r="Q20" s="3">
        <v>0</v>
      </c>
      <c r="R20" s="3">
        <f t="shared" si="0"/>
        <v>80</v>
      </c>
      <c r="S20" s="17">
        <f t="shared" si="2"/>
        <v>1860</v>
      </c>
    </row>
    <row r="22" spans="1:19" x14ac:dyDescent="0.25">
      <c r="A22" s="3" t="s">
        <v>30</v>
      </c>
      <c r="B22" s="3" t="s">
        <v>67</v>
      </c>
      <c r="C22" s="3" t="s">
        <v>76</v>
      </c>
      <c r="E22" s="3" t="s">
        <v>57</v>
      </c>
      <c r="F22" s="3" t="s">
        <v>11</v>
      </c>
      <c r="G22" s="7">
        <v>10.8</v>
      </c>
      <c r="H22" s="3">
        <f>IF((B22=B12)=(B22=B2),H2+H12)</f>
        <v>33</v>
      </c>
      <c r="I22" s="3">
        <f>IF((C22=C12)=(C22=C2),I2+I12)</f>
        <v>60</v>
      </c>
      <c r="J22" s="3">
        <f>IF((D22=D12)=(D22=D2),J2+J12)</f>
        <v>90</v>
      </c>
      <c r="K22" s="3">
        <f>IF((E22=E12)=(E22=E2),K2+K12)</f>
        <v>72</v>
      </c>
      <c r="L22" s="3">
        <f>IF((F22=F12)=(F22=F2),L2+L12)</f>
        <v>33</v>
      </c>
      <c r="M22" s="3">
        <f>IF((G22=G12)=(G22=G2),M2+M12)</f>
        <v>12</v>
      </c>
      <c r="N22" s="3">
        <f>IF((H22=H12)=(H22=H2),N2+N12)</f>
        <v>0</v>
      </c>
      <c r="O22" s="3">
        <f>IF((I22=I12)=(I22=I2),O2+O12)</f>
        <v>0</v>
      </c>
      <c r="P22" s="3">
        <f>IF((J22=J12)=(J22=J2),P2+P12)</f>
        <v>0</v>
      </c>
      <c r="Q22" s="3">
        <f>IF((K22=K12)=(K22=K2),Q2+Q12)</f>
        <v>0</v>
      </c>
      <c r="R22" s="3">
        <f t="shared" si="0"/>
        <v>300</v>
      </c>
      <c r="S22" s="17">
        <f>R22*G22</f>
        <v>3240</v>
      </c>
    </row>
    <row r="23" spans="1:19" x14ac:dyDescent="0.25">
      <c r="B23" s="3" t="s">
        <v>68</v>
      </c>
      <c r="C23" s="3" t="s">
        <v>77</v>
      </c>
      <c r="E23" s="3" t="s">
        <v>58</v>
      </c>
      <c r="F23" s="3" t="s">
        <v>11</v>
      </c>
      <c r="G23" s="7">
        <v>12.78</v>
      </c>
      <c r="H23" s="3">
        <f>IF((B23=B13)=(B23=B3),H3+H13)</f>
        <v>17</v>
      </c>
      <c r="I23" s="3">
        <f>IF((C23=C13)=(C23=C3),I3+I13)</f>
        <v>30</v>
      </c>
      <c r="J23" s="3">
        <f>IF((D23=D13)=(D23=D3),J3+J13)</f>
        <v>45</v>
      </c>
      <c r="K23" s="3">
        <f>IF((E23=E13)=(E23=E3),K3+K13)</f>
        <v>36</v>
      </c>
      <c r="L23" s="3">
        <f>IF((F23=F13)=(F23=F3),L3+L13)</f>
        <v>17</v>
      </c>
      <c r="M23" s="3">
        <f>IF((G23=G13)=(G23=G3),M3+M13)</f>
        <v>6</v>
      </c>
      <c r="N23" s="3">
        <f>IF((H23=H13)=(H23=H3),N3+N13)</f>
        <v>0</v>
      </c>
      <c r="O23" s="3">
        <f>IF((I23=I13)=(I23=I3),O3+O13)</f>
        <v>0</v>
      </c>
      <c r="P23" s="3">
        <f>IF((J23=J13)=(J23=J3),P3+P13)</f>
        <v>0</v>
      </c>
      <c r="Q23" s="3">
        <f>IF((K23=K13)=(K23=K3),Q3+Q13)</f>
        <v>0</v>
      </c>
      <c r="R23" s="3">
        <f t="shared" si="0"/>
        <v>151</v>
      </c>
      <c r="S23" s="17">
        <f t="shared" ref="S23:S30" si="3">R23*G23</f>
        <v>1929.78</v>
      </c>
    </row>
    <row r="24" spans="1:19" x14ac:dyDescent="0.25">
      <c r="B24" s="3" t="s">
        <v>69</v>
      </c>
      <c r="C24" s="3" t="s">
        <v>81</v>
      </c>
      <c r="E24" s="3" t="s">
        <v>59</v>
      </c>
      <c r="F24" s="3" t="s">
        <v>64</v>
      </c>
      <c r="G24" s="7">
        <v>12.25</v>
      </c>
      <c r="H24" s="3">
        <f>IF((B24=B14)=(B24=B4),H4+H14)</f>
        <v>17</v>
      </c>
      <c r="I24" s="3">
        <f>IF((C24=C14)=(C24=C4),I4+I14)</f>
        <v>30</v>
      </c>
      <c r="J24" s="3">
        <f>IF((D24=D14)=(D24=D4),J4+J14)</f>
        <v>45</v>
      </c>
      <c r="K24" s="3">
        <f>IF((E24=E14)=(E24=E4),K4+K14)</f>
        <v>36</v>
      </c>
      <c r="L24" s="3">
        <f>IF((F24=F14)=(F24=F4),L4+L14)</f>
        <v>17</v>
      </c>
      <c r="M24" s="3">
        <f>IF((G24=G14)=(G24=G4),M4+M14)</f>
        <v>6</v>
      </c>
      <c r="N24" s="3">
        <f>IF((H24=H14)=(H24=H4),N4+N14)</f>
        <v>0</v>
      </c>
      <c r="O24" s="3">
        <f>IF((I24=I14)=(I24=I4),O4+O14)</f>
        <v>0</v>
      </c>
      <c r="P24" s="3">
        <f>IF((J24=J14)=(J24=J4),P4+P14)</f>
        <v>0</v>
      </c>
      <c r="Q24" s="3">
        <f>IF((K24=K14)=(K24=K4),Q4+Q14)</f>
        <v>0</v>
      </c>
      <c r="R24" s="3">
        <f t="shared" si="0"/>
        <v>151</v>
      </c>
      <c r="S24" s="17">
        <f t="shared" si="3"/>
        <v>1849.75</v>
      </c>
    </row>
    <row r="25" spans="1:19" x14ac:dyDescent="0.25">
      <c r="B25" s="3" t="s">
        <v>70</v>
      </c>
      <c r="C25" s="3" t="s">
        <v>78</v>
      </c>
      <c r="E25" s="3" t="s">
        <v>60</v>
      </c>
      <c r="F25" s="3" t="s">
        <v>65</v>
      </c>
      <c r="G25" s="7">
        <v>26.87</v>
      </c>
      <c r="H25" s="3">
        <f>IF((B25=B15)=(B25=B5),H4+H15)</f>
        <v>17</v>
      </c>
      <c r="I25" s="3">
        <f>IF((C25=C15)=(C25=C5),I4+I15)</f>
        <v>30</v>
      </c>
      <c r="J25" s="3">
        <f>IF((D25=D15)=(D25=D5),J4+J15)</f>
        <v>45</v>
      </c>
      <c r="K25" s="3">
        <f>IF((E25=E15)=(E25=E5),K4+K15)</f>
        <v>36</v>
      </c>
      <c r="L25" s="3">
        <f>IF((F25=F15)=(F25=F5),L4+L15)</f>
        <v>17</v>
      </c>
      <c r="M25" s="3">
        <f>IF((G25=G15)=(G25=G5),M4+M15)</f>
        <v>6</v>
      </c>
      <c r="N25" s="3">
        <f>IF((H25=H15)=(H25=H4),N5+N15)</f>
        <v>0</v>
      </c>
      <c r="O25" s="3">
        <f>IF((I25=I15)=(I25=I4),O5+O15)</f>
        <v>0</v>
      </c>
      <c r="P25" s="3">
        <f>IF((J25=J15)=(J25=J4),P5+P15)</f>
        <v>0</v>
      </c>
      <c r="Q25" s="3">
        <f>IF((K25=K15)=(K25=K4),Q5+Q15)</f>
        <v>0</v>
      </c>
      <c r="R25" s="3">
        <f t="shared" si="0"/>
        <v>151</v>
      </c>
      <c r="S25" s="17">
        <f t="shared" si="3"/>
        <v>4057.3700000000003</v>
      </c>
    </row>
    <row r="26" spans="1:19" x14ac:dyDescent="0.25">
      <c r="B26" s="3" t="s">
        <v>71</v>
      </c>
      <c r="C26" s="3" t="s">
        <v>82</v>
      </c>
      <c r="E26" s="3" t="s">
        <v>60</v>
      </c>
      <c r="F26" s="3" t="s">
        <v>23</v>
      </c>
      <c r="G26" s="7">
        <v>20.07</v>
      </c>
      <c r="H26" s="3">
        <f>IF((B26=B16)=(B26=B6),H5+H16)</f>
        <v>17</v>
      </c>
      <c r="I26" s="3">
        <f>IF((C26=C16)=(C26=C6),I5+I16)</f>
        <v>30</v>
      </c>
      <c r="J26" s="3">
        <f>IF((D26=D16)=(D26=D6),J5+J16)</f>
        <v>45</v>
      </c>
      <c r="K26" s="3">
        <f>IF((E26=E16)=(E26=E6),K5+K16)</f>
        <v>36</v>
      </c>
      <c r="L26" s="3">
        <f>IF((F26=F16)=(F26=F6),L5+L16)</f>
        <v>17</v>
      </c>
      <c r="M26" s="3">
        <f>IF((G26=G16)=(G26=G6),M5+M16)</f>
        <v>6</v>
      </c>
      <c r="N26" s="3">
        <f>IF((H26=H16)=(H26=H5),N6+N16)</f>
        <v>0</v>
      </c>
      <c r="O26" s="3">
        <f>IF((I26=I16)=(I26=I5),O6+O16)</f>
        <v>0</v>
      </c>
      <c r="P26" s="3">
        <f>IF((J26=J16)=(J26=J5),P6+P16)</f>
        <v>0</v>
      </c>
      <c r="Q26" s="3">
        <f>IF((K26=K16)=(K26=K5),Q6+Q16)</f>
        <v>0</v>
      </c>
      <c r="R26" s="3">
        <f t="shared" si="0"/>
        <v>151</v>
      </c>
      <c r="S26" s="17">
        <f t="shared" si="3"/>
        <v>3030.57</v>
      </c>
    </row>
    <row r="27" spans="1:19" x14ac:dyDescent="0.25">
      <c r="B27" s="3" t="s">
        <v>72</v>
      </c>
      <c r="C27" s="3" t="s">
        <v>79</v>
      </c>
      <c r="E27" s="3" t="s">
        <v>60</v>
      </c>
      <c r="F27" s="3" t="s">
        <v>10</v>
      </c>
      <c r="G27" s="7">
        <v>14.97</v>
      </c>
      <c r="H27" s="3">
        <f>IF((B27=B17)=(B27=B7),H7+H17)</f>
        <v>16</v>
      </c>
      <c r="I27" s="3">
        <f>IF((C27=C17)=(C27=C7),I7+I17)</f>
        <v>29</v>
      </c>
      <c r="J27" s="3">
        <f>IF((D27=D17)=(D27=D7),J7+J17)</f>
        <v>45</v>
      </c>
      <c r="K27" s="3">
        <f>IF((E27=E17)=(E27=E7),K7+K17)</f>
        <v>37</v>
      </c>
      <c r="L27" s="3">
        <f>IF((F27=F17)=(F27=F7),L7+L17)</f>
        <v>18</v>
      </c>
      <c r="M27" s="3">
        <f>IF((G27=G17)=(G27=G7),M7+M17)</f>
        <v>7</v>
      </c>
      <c r="N27" s="3">
        <f>IF((H27=H17)=(H27=H7),N7+N17)</f>
        <v>0</v>
      </c>
      <c r="O27" s="3">
        <f>IF((I27=I17)=(I27=I7),O7+O17)</f>
        <v>0</v>
      </c>
      <c r="P27" s="3">
        <f>IF((J27=J17)=(J27=J7),P7+P17)</f>
        <v>0</v>
      </c>
      <c r="Q27" s="3">
        <f>IF((K27=K17)=(K27=K7),Q7+Q17)</f>
        <v>0</v>
      </c>
      <c r="R27" s="3">
        <f t="shared" si="0"/>
        <v>152</v>
      </c>
      <c r="S27" s="17">
        <f t="shared" si="3"/>
        <v>2275.44</v>
      </c>
    </row>
    <row r="28" spans="1:19" x14ac:dyDescent="0.25">
      <c r="B28" s="3" t="s">
        <v>73</v>
      </c>
      <c r="C28" s="3" t="s">
        <v>80</v>
      </c>
      <c r="E28" s="3" t="s">
        <v>61</v>
      </c>
      <c r="F28" s="3" t="s">
        <v>9</v>
      </c>
      <c r="G28" s="7">
        <v>46.26</v>
      </c>
      <c r="H28" s="3">
        <f>IF((B28=B18)=(B28=B8),H8+H18)</f>
        <v>13</v>
      </c>
      <c r="I28" s="3">
        <f>IF((C28=C18)=(C28=C8),I8+I18)</f>
        <v>33</v>
      </c>
      <c r="J28" s="3">
        <f>IF((D28=D18)=(D28=D8),J8+J18)</f>
        <v>57</v>
      </c>
      <c r="K28" s="3">
        <f>IF((E28=E18)=(E28=E8),K8+K18)</f>
        <v>56</v>
      </c>
      <c r="L28" s="3">
        <f>IF((F28=F18)=(F28=F8),L8+L18)</f>
        <v>27</v>
      </c>
      <c r="M28" s="3">
        <f>IF((G28=G18)=(G28=G8),M8+M18)</f>
        <v>14</v>
      </c>
      <c r="N28" s="3">
        <f>IF((H28=H18)=(H28=H8),N8+N18)</f>
        <v>0</v>
      </c>
      <c r="O28" s="3">
        <f>IF((I28=I18)=(I28=I8),O8+O18)</f>
        <v>0</v>
      </c>
      <c r="P28" s="3">
        <f>IF((J28=J18)=(J28=J8),P8+P18)</f>
        <v>0</v>
      </c>
      <c r="Q28" s="3">
        <f>IF((K28=K18)=(K28=K8),Q8+Q18)</f>
        <v>0</v>
      </c>
      <c r="R28" s="3">
        <f t="shared" si="0"/>
        <v>200</v>
      </c>
      <c r="S28" s="17">
        <f t="shared" si="3"/>
        <v>9252</v>
      </c>
    </row>
    <row r="29" spans="1:19" x14ac:dyDescent="0.25">
      <c r="B29" s="3" t="s">
        <v>74</v>
      </c>
      <c r="C29" s="3" t="s">
        <v>83</v>
      </c>
      <c r="E29" s="3" t="s">
        <v>62</v>
      </c>
      <c r="F29" s="3" t="s">
        <v>65</v>
      </c>
      <c r="G29" s="7">
        <v>32.049999999999997</v>
      </c>
      <c r="H29" s="3">
        <f>IF((B29=B19)=(B29=B9),H9+H19)</f>
        <v>16</v>
      </c>
      <c r="I29" s="3">
        <f>IF((C29=C19)=(C29=C9),I9+I19)</f>
        <v>41</v>
      </c>
      <c r="J29" s="3">
        <f>IF((D29=D19)=(D29=D9),J9+J19)</f>
        <v>72</v>
      </c>
      <c r="K29" s="3">
        <f>IF((E29=E19)=(E29=E9),K9+K19)</f>
        <v>70</v>
      </c>
      <c r="L29" s="3">
        <f>IF((F29=F19)=(F29=F9),L9+L19)</f>
        <v>34</v>
      </c>
      <c r="M29" s="3">
        <f>IF((G29=G19)=(G29=G9),M9+M19)</f>
        <v>18</v>
      </c>
      <c r="N29" s="3">
        <f>IF((H29=H19)=(H29=H9),N9+N19)</f>
        <v>0</v>
      </c>
      <c r="O29" s="3">
        <f>IF((I29=I19)=(I29=I9),O9+O19)</f>
        <v>0</v>
      </c>
      <c r="P29" s="3">
        <f>IF((J29=J19)=(J29=J9),P9+P19)</f>
        <v>0</v>
      </c>
      <c r="Q29" s="3">
        <f>IF((K29=K19)=(K29=K9),Q9+Q19)</f>
        <v>0</v>
      </c>
      <c r="R29" s="3">
        <f t="shared" si="0"/>
        <v>251</v>
      </c>
      <c r="S29" s="17">
        <f t="shared" si="3"/>
        <v>8044.5499999999993</v>
      </c>
    </row>
    <row r="30" spans="1:19" x14ac:dyDescent="0.25">
      <c r="B30" s="3" t="s">
        <v>75</v>
      </c>
      <c r="C30" s="3" t="s">
        <v>84</v>
      </c>
      <c r="E30" s="3" t="s">
        <v>63</v>
      </c>
      <c r="F30" s="3" t="s">
        <v>11</v>
      </c>
      <c r="G30" s="7">
        <v>23.25</v>
      </c>
      <c r="H30" s="3">
        <f>IF((B30=B20)=(B30=B10),H10+H20)</f>
        <v>26</v>
      </c>
      <c r="I30" s="3">
        <f>IF((C30=C20)=(C30=C10),I10+I20)</f>
        <v>66</v>
      </c>
      <c r="J30" s="3">
        <f>IF((D30=D20)=(D30=D10),J10+J20)</f>
        <v>114</v>
      </c>
      <c r="K30" s="3">
        <f>IF((E30=E20)=(E30=E10),K10+K20)</f>
        <v>111</v>
      </c>
      <c r="L30" s="3">
        <f>IF((F30=F20)=(F30=F10),L10+L20)</f>
        <v>54</v>
      </c>
      <c r="M30" s="3">
        <f>IF((G30=G20)=(G30=G10),M10+M20)</f>
        <v>29</v>
      </c>
      <c r="N30" s="3">
        <f>IF((H30=H20)=(H30=H10),N10+N20)</f>
        <v>0</v>
      </c>
      <c r="O30" s="3">
        <f>IF((I30=I20)=(I30=I10),O10+O20)</f>
        <v>0</v>
      </c>
      <c r="P30" s="3">
        <f>IF((J30=J20)=(J30=J10),P10+P20)</f>
        <v>0</v>
      </c>
      <c r="Q30" s="3">
        <f>IF((K30=K20)=(K30=K10),Q10+Q20)</f>
        <v>0</v>
      </c>
      <c r="R30" s="3">
        <f t="shared" si="0"/>
        <v>400</v>
      </c>
      <c r="S30" s="17">
        <f t="shared" si="3"/>
        <v>9300</v>
      </c>
    </row>
    <row r="31" spans="1:19" x14ac:dyDescent="0.25">
      <c r="S31" s="17">
        <f>SUM(S22:S30)</f>
        <v>42979.46</v>
      </c>
    </row>
  </sheetData>
  <autoFilter ref="A1:Q2" xr:uid="{BC4086D3-19FC-4019-B339-6710E556C2E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DE61-1872-4AA8-AD0E-88361C8B2B3F}">
  <dimension ref="A1:L18"/>
  <sheetViews>
    <sheetView zoomScale="96" workbookViewId="0">
      <selection activeCell="C3" sqref="C3:H3"/>
    </sheetView>
  </sheetViews>
  <sheetFormatPr defaultRowHeight="15" x14ac:dyDescent="0.25"/>
  <cols>
    <col min="1" max="1" width="15" style="3" customWidth="1"/>
    <col min="2" max="16384" width="8.88671875" style="3"/>
  </cols>
  <sheetData>
    <row r="1" spans="1:12" x14ac:dyDescent="0.25">
      <c r="A1" s="1" t="s">
        <v>8</v>
      </c>
      <c r="B1" s="3">
        <f>A2</f>
        <v>5</v>
      </c>
    </row>
    <row r="2" spans="1:12" x14ac:dyDescent="0.25">
      <c r="A2" s="2">
        <v>5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17</v>
      </c>
      <c r="J2" s="4" t="s">
        <v>18</v>
      </c>
      <c r="K2" s="4" t="s">
        <v>19</v>
      </c>
      <c r="L2" s="4" t="s">
        <v>20</v>
      </c>
    </row>
    <row r="3" spans="1:12" x14ac:dyDescent="0.25">
      <c r="A3" s="1" t="s">
        <v>0</v>
      </c>
      <c r="B3" s="3">
        <f>A4</f>
        <v>13</v>
      </c>
      <c r="C3" s="3">
        <f>B1</f>
        <v>5</v>
      </c>
      <c r="D3" s="3">
        <f>B3</f>
        <v>13</v>
      </c>
      <c r="E3" s="3">
        <f>B5</f>
        <v>23</v>
      </c>
      <c r="F3" s="3">
        <f>B7</f>
        <v>22</v>
      </c>
      <c r="G3" s="3">
        <f>B9</f>
        <v>11</v>
      </c>
      <c r="H3" s="3">
        <f>B11</f>
        <v>6</v>
      </c>
      <c r="I3" s="3">
        <f>B13</f>
        <v>0</v>
      </c>
      <c r="J3" s="3">
        <f>B15</f>
        <v>0</v>
      </c>
      <c r="K3" s="3">
        <f>B17</f>
        <v>0</v>
      </c>
    </row>
    <row r="4" spans="1:12" x14ac:dyDescent="0.25">
      <c r="A4" s="2">
        <v>13</v>
      </c>
    </row>
    <row r="5" spans="1:12" x14ac:dyDescent="0.25">
      <c r="A5" s="1" t="s">
        <v>1</v>
      </c>
      <c r="B5" s="3">
        <f>A6</f>
        <v>23</v>
      </c>
    </row>
    <row r="6" spans="1:12" x14ac:dyDescent="0.25">
      <c r="A6" s="2">
        <v>23</v>
      </c>
    </row>
    <row r="7" spans="1:12" x14ac:dyDescent="0.25">
      <c r="A7" s="1" t="s">
        <v>2</v>
      </c>
      <c r="B7" s="3">
        <f>A8</f>
        <v>22</v>
      </c>
    </row>
    <row r="8" spans="1:12" x14ac:dyDescent="0.25">
      <c r="A8" s="2">
        <v>22</v>
      </c>
    </row>
    <row r="9" spans="1:12" x14ac:dyDescent="0.25">
      <c r="A9" s="1" t="s">
        <v>3</v>
      </c>
      <c r="B9" s="3">
        <f>A10</f>
        <v>11</v>
      </c>
    </row>
    <row r="10" spans="1:12" x14ac:dyDescent="0.25">
      <c r="A10" s="2">
        <v>11</v>
      </c>
    </row>
    <row r="11" spans="1:12" x14ac:dyDescent="0.25">
      <c r="A11" s="1" t="s">
        <v>4</v>
      </c>
      <c r="B11" s="3">
        <f>A12</f>
        <v>6</v>
      </c>
    </row>
    <row r="12" spans="1:12" x14ac:dyDescent="0.25">
      <c r="A12" s="2">
        <v>6</v>
      </c>
    </row>
    <row r="13" spans="1:12" ht="15.75" x14ac:dyDescent="0.25">
      <c r="A13" s="5" t="s">
        <v>5</v>
      </c>
    </row>
    <row r="14" spans="1:12" ht="15.75" x14ac:dyDescent="0.25">
      <c r="A14" s="6">
        <v>11</v>
      </c>
    </row>
    <row r="15" spans="1:12" ht="15.75" x14ac:dyDescent="0.25">
      <c r="A15" s="5" t="s">
        <v>6</v>
      </c>
    </row>
    <row r="16" spans="1:12" ht="15.75" x14ac:dyDescent="0.25">
      <c r="A16" s="6">
        <v>6</v>
      </c>
    </row>
    <row r="17" spans="1:1" ht="15.75" x14ac:dyDescent="0.25">
      <c r="A17" s="5" t="s">
        <v>7</v>
      </c>
    </row>
    <row r="18" spans="1:1" ht="15.75" x14ac:dyDescent="0.25">
      <c r="A18" s="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46DFC-8615-4B7E-A413-02200BD6CF66}">
  <dimension ref="B1:H27"/>
  <sheetViews>
    <sheetView workbookViewId="0">
      <selection activeCell="H18" sqref="H18:H26"/>
    </sheetView>
  </sheetViews>
  <sheetFormatPr defaultRowHeight="16.5" x14ac:dyDescent="0.3"/>
  <cols>
    <col min="2" max="2" width="49.88671875" customWidth="1"/>
    <col min="3" max="3" width="32.33203125" customWidth="1"/>
    <col min="5" max="5" width="21" customWidth="1"/>
    <col min="7" max="7" width="9.5546875" bestFit="1" customWidth="1"/>
  </cols>
  <sheetData>
    <row r="1" spans="2:8" x14ac:dyDescent="0.3">
      <c r="B1" t="s">
        <v>52</v>
      </c>
    </row>
    <row r="2" spans="2:8" ht="18" x14ac:dyDescent="0.3">
      <c r="B2" s="8" t="s">
        <v>51</v>
      </c>
      <c r="C2" s="9" t="s">
        <v>31</v>
      </c>
      <c r="D2" s="9" t="s">
        <v>21</v>
      </c>
      <c r="E2" s="9" t="s">
        <v>32</v>
      </c>
    </row>
    <row r="3" spans="2:8" ht="18" x14ac:dyDescent="0.3">
      <c r="B3" s="10" t="s">
        <v>33</v>
      </c>
      <c r="C3" s="11" t="s">
        <v>34</v>
      </c>
      <c r="D3" s="11">
        <v>240</v>
      </c>
      <c r="E3" s="12">
        <v>2592</v>
      </c>
      <c r="F3" s="16">
        <f>E3/D3</f>
        <v>10.8</v>
      </c>
      <c r="G3" s="17">
        <v>2592</v>
      </c>
      <c r="H3" s="18">
        <f>G3-E3</f>
        <v>0</v>
      </c>
    </row>
    <row r="4" spans="2:8" ht="18" x14ac:dyDescent="0.3">
      <c r="B4" s="10" t="s">
        <v>35</v>
      </c>
      <c r="C4" s="11" t="s">
        <v>34</v>
      </c>
      <c r="D4" s="11">
        <v>122</v>
      </c>
      <c r="E4" s="13">
        <v>1559.16</v>
      </c>
      <c r="F4" s="16">
        <f t="shared" ref="F4:F11" si="0">E4/D4</f>
        <v>12.780000000000001</v>
      </c>
      <c r="G4" s="17">
        <v>1559.1599999999999</v>
      </c>
      <c r="H4" s="18">
        <f t="shared" ref="H4:H11" si="1">G4-E4</f>
        <v>0</v>
      </c>
    </row>
    <row r="5" spans="2:8" ht="18" x14ac:dyDescent="0.3">
      <c r="B5" s="10" t="s">
        <v>36</v>
      </c>
      <c r="C5" s="11" t="s">
        <v>37</v>
      </c>
      <c r="D5" s="11">
        <v>122</v>
      </c>
      <c r="E5" s="13">
        <v>1494.5</v>
      </c>
      <c r="F5" s="16">
        <f t="shared" si="0"/>
        <v>12.25</v>
      </c>
      <c r="G5" s="17">
        <v>1494.5</v>
      </c>
      <c r="H5" s="18">
        <f t="shared" si="1"/>
        <v>0</v>
      </c>
    </row>
    <row r="6" spans="2:8" ht="18" x14ac:dyDescent="0.3">
      <c r="B6" s="10" t="s">
        <v>38</v>
      </c>
      <c r="C6" s="11" t="s">
        <v>39</v>
      </c>
      <c r="D6" s="11">
        <v>122</v>
      </c>
      <c r="E6" s="13">
        <v>3278.14</v>
      </c>
      <c r="F6" s="16">
        <f t="shared" si="0"/>
        <v>26.869999999999997</v>
      </c>
      <c r="G6" s="17">
        <v>3278.1400000000003</v>
      </c>
      <c r="H6" s="18">
        <f t="shared" si="1"/>
        <v>0</v>
      </c>
    </row>
    <row r="7" spans="2:8" ht="18" x14ac:dyDescent="0.3">
      <c r="B7" s="10" t="s">
        <v>40</v>
      </c>
      <c r="C7" s="11" t="s">
        <v>41</v>
      </c>
      <c r="D7" s="11">
        <v>122</v>
      </c>
      <c r="E7" s="13">
        <v>2448.54</v>
      </c>
      <c r="F7" s="16">
        <f t="shared" si="0"/>
        <v>20.07</v>
      </c>
      <c r="G7" s="17">
        <v>2448.54</v>
      </c>
      <c r="H7" s="18">
        <f t="shared" si="1"/>
        <v>0</v>
      </c>
    </row>
    <row r="8" spans="2:8" ht="18" x14ac:dyDescent="0.3">
      <c r="B8" s="10" t="s">
        <v>42</v>
      </c>
      <c r="C8" s="11" t="s">
        <v>43</v>
      </c>
      <c r="D8" s="11">
        <v>122</v>
      </c>
      <c r="E8" s="13">
        <v>1826.34</v>
      </c>
      <c r="F8" s="16">
        <f t="shared" si="0"/>
        <v>14.969999999999999</v>
      </c>
      <c r="G8" s="17">
        <v>1826.3400000000001</v>
      </c>
      <c r="H8" s="18">
        <f t="shared" si="1"/>
        <v>0</v>
      </c>
    </row>
    <row r="9" spans="2:8" ht="18" x14ac:dyDescent="0.3">
      <c r="B9" s="10" t="s">
        <v>44</v>
      </c>
      <c r="C9" s="11" t="s">
        <v>45</v>
      </c>
      <c r="D9" s="11">
        <v>160</v>
      </c>
      <c r="E9" s="13">
        <v>7401.6</v>
      </c>
      <c r="F9" s="16">
        <f t="shared" si="0"/>
        <v>46.260000000000005</v>
      </c>
      <c r="G9" s="17">
        <v>7401.5999999999995</v>
      </c>
      <c r="H9" s="18">
        <f t="shared" si="1"/>
        <v>0</v>
      </c>
    </row>
    <row r="10" spans="2:8" ht="18" x14ac:dyDescent="0.3">
      <c r="B10" s="10" t="s">
        <v>46</v>
      </c>
      <c r="C10" s="11" t="s">
        <v>47</v>
      </c>
      <c r="D10" s="11">
        <v>201</v>
      </c>
      <c r="E10" s="13">
        <v>6442.05</v>
      </c>
      <c r="F10" s="16">
        <f t="shared" si="0"/>
        <v>32.050000000000004</v>
      </c>
      <c r="G10" s="17">
        <v>6442.0499999999993</v>
      </c>
      <c r="H10" s="18">
        <f t="shared" si="1"/>
        <v>0</v>
      </c>
    </row>
    <row r="11" spans="2:8" ht="18" x14ac:dyDescent="0.3">
      <c r="B11" s="10" t="s">
        <v>48</v>
      </c>
      <c r="C11" s="11" t="s">
        <v>49</v>
      </c>
      <c r="D11" s="11">
        <v>320</v>
      </c>
      <c r="E11" s="12">
        <v>7440</v>
      </c>
      <c r="F11" s="16">
        <f t="shared" si="0"/>
        <v>23.25</v>
      </c>
      <c r="G11" s="17">
        <v>7440</v>
      </c>
      <c r="H11" s="18">
        <f t="shared" si="1"/>
        <v>0</v>
      </c>
    </row>
    <row r="12" spans="2:8" ht="18" x14ac:dyDescent="0.3">
      <c r="B12" s="15" t="s">
        <v>50</v>
      </c>
      <c r="C12" s="15"/>
      <c r="D12" s="9">
        <v>1531</v>
      </c>
      <c r="E12" s="14">
        <v>34482.33</v>
      </c>
      <c r="G12" s="3"/>
    </row>
    <row r="16" spans="2:8" x14ac:dyDescent="0.3">
      <c r="B16" t="s">
        <v>54</v>
      </c>
    </row>
    <row r="17" spans="2:8" ht="18" x14ac:dyDescent="0.3">
      <c r="B17" s="8" t="s">
        <v>53</v>
      </c>
      <c r="C17" s="9" t="s">
        <v>31</v>
      </c>
      <c r="D17" s="9" t="s">
        <v>21</v>
      </c>
      <c r="E17" s="9" t="s">
        <v>32</v>
      </c>
    </row>
    <row r="18" spans="2:8" ht="18" x14ac:dyDescent="0.3">
      <c r="B18" s="10" t="s">
        <v>33</v>
      </c>
      <c r="C18" s="11" t="s">
        <v>34</v>
      </c>
      <c r="D18" s="11">
        <v>60</v>
      </c>
      <c r="E18" s="12">
        <v>648</v>
      </c>
      <c r="F18" s="16">
        <f>E18/D18</f>
        <v>10.8</v>
      </c>
      <c r="G18" s="17">
        <v>648</v>
      </c>
      <c r="H18" s="18">
        <f>G18-E18</f>
        <v>0</v>
      </c>
    </row>
    <row r="19" spans="2:8" ht="18" x14ac:dyDescent="0.3">
      <c r="B19" s="10" t="s">
        <v>35</v>
      </c>
      <c r="C19" s="11" t="s">
        <v>34</v>
      </c>
      <c r="D19" s="11">
        <v>29</v>
      </c>
      <c r="E19" s="13">
        <v>370.62</v>
      </c>
      <c r="F19" s="16">
        <f t="shared" ref="F19:F26" si="2">E19/D19</f>
        <v>12.78</v>
      </c>
      <c r="G19" s="17">
        <v>370.62</v>
      </c>
      <c r="H19" s="18">
        <f t="shared" ref="H19:H26" si="3">G19-E19</f>
        <v>0</v>
      </c>
    </row>
    <row r="20" spans="2:8" ht="18" x14ac:dyDescent="0.3">
      <c r="B20" s="10" t="s">
        <v>36</v>
      </c>
      <c r="C20" s="11" t="s">
        <v>37</v>
      </c>
      <c r="D20" s="11">
        <v>29</v>
      </c>
      <c r="E20" s="13">
        <v>355.25</v>
      </c>
      <c r="F20" s="16">
        <f t="shared" si="2"/>
        <v>12.25</v>
      </c>
      <c r="G20" s="17">
        <v>355.25</v>
      </c>
      <c r="H20" s="18">
        <f t="shared" si="3"/>
        <v>0</v>
      </c>
    </row>
    <row r="21" spans="2:8" ht="18" x14ac:dyDescent="0.3">
      <c r="B21" s="10" t="s">
        <v>38</v>
      </c>
      <c r="C21" s="11" t="s">
        <v>39</v>
      </c>
      <c r="D21" s="11">
        <v>29</v>
      </c>
      <c r="E21" s="13">
        <v>779.23</v>
      </c>
      <c r="F21" s="16">
        <f t="shared" si="2"/>
        <v>26.87</v>
      </c>
      <c r="G21" s="17">
        <v>779.23</v>
      </c>
      <c r="H21" s="18">
        <f t="shared" si="3"/>
        <v>0</v>
      </c>
    </row>
    <row r="22" spans="2:8" ht="18" x14ac:dyDescent="0.3">
      <c r="B22" s="10" t="s">
        <v>40</v>
      </c>
      <c r="C22" s="11" t="s">
        <v>41</v>
      </c>
      <c r="D22" s="11">
        <v>29</v>
      </c>
      <c r="E22" s="13">
        <v>582.03</v>
      </c>
      <c r="F22" s="16">
        <f t="shared" si="2"/>
        <v>20.07</v>
      </c>
      <c r="G22" s="17">
        <v>582.03</v>
      </c>
      <c r="H22" s="18">
        <f t="shared" si="3"/>
        <v>0</v>
      </c>
    </row>
    <row r="23" spans="2:8" ht="18" x14ac:dyDescent="0.3">
      <c r="B23" s="10" t="s">
        <v>42</v>
      </c>
      <c r="C23" s="11" t="s">
        <v>43</v>
      </c>
      <c r="D23" s="11">
        <v>30</v>
      </c>
      <c r="E23" s="13">
        <v>449.1</v>
      </c>
      <c r="F23" s="16">
        <f t="shared" si="2"/>
        <v>14.97</v>
      </c>
      <c r="G23" s="17">
        <v>449.1</v>
      </c>
      <c r="H23" s="18">
        <f t="shared" si="3"/>
        <v>0</v>
      </c>
    </row>
    <row r="24" spans="2:8" ht="18" x14ac:dyDescent="0.3">
      <c r="B24" s="10" t="s">
        <v>44</v>
      </c>
      <c r="C24" s="11" t="s">
        <v>45</v>
      </c>
      <c r="D24" s="11">
        <v>40</v>
      </c>
      <c r="E24" s="13">
        <v>1850.4</v>
      </c>
      <c r="F24" s="16">
        <f t="shared" si="2"/>
        <v>46.260000000000005</v>
      </c>
      <c r="G24" s="17">
        <v>1850.3999999999999</v>
      </c>
      <c r="H24" s="18">
        <f t="shared" si="3"/>
        <v>0</v>
      </c>
    </row>
    <row r="25" spans="2:8" ht="18" x14ac:dyDescent="0.3">
      <c r="B25" s="10" t="s">
        <v>46</v>
      </c>
      <c r="C25" s="11" t="s">
        <v>47</v>
      </c>
      <c r="D25" s="11">
        <v>50</v>
      </c>
      <c r="E25" s="13">
        <v>1602.5</v>
      </c>
      <c r="F25" s="16">
        <f t="shared" si="2"/>
        <v>32.049999999999997</v>
      </c>
      <c r="G25" s="17">
        <v>1602.4999999999998</v>
      </c>
      <c r="H25" s="18">
        <f t="shared" si="3"/>
        <v>0</v>
      </c>
    </row>
    <row r="26" spans="2:8" ht="18" x14ac:dyDescent="0.3">
      <c r="B26" s="10" t="s">
        <v>48</v>
      </c>
      <c r="C26" s="11" t="s">
        <v>49</v>
      </c>
      <c r="D26" s="11">
        <v>80</v>
      </c>
      <c r="E26" s="12">
        <v>1860</v>
      </c>
      <c r="F26" s="16">
        <f t="shared" si="2"/>
        <v>23.25</v>
      </c>
      <c r="G26" s="17">
        <v>1860</v>
      </c>
      <c r="H26" s="18">
        <f t="shared" si="3"/>
        <v>0</v>
      </c>
    </row>
    <row r="27" spans="2:8" ht="18" customHeight="1" x14ac:dyDescent="0.3">
      <c r="B27" s="15" t="s">
        <v>50</v>
      </c>
      <c r="C27" s="15"/>
      <c r="D27" s="9">
        <v>376</v>
      </c>
      <c r="E27" s="14">
        <v>8497.1299999999992</v>
      </c>
    </row>
  </sheetData>
  <mergeCells count="2">
    <mergeCell ref="B12:C12"/>
    <mergeCell ref="B27:C27"/>
  </mergeCells>
  <hyperlinks>
    <hyperlink ref="B3" r:id="rId1" location="product_8966" display="https://ops.theloyalist.com/pmd/vendor/7a4ErFCFALovvOLKmQiYqg - product_8966" xr:uid="{7658D400-B4FF-4FC9-8462-FD78A3CB93E1}"/>
    <hyperlink ref="B4" r:id="rId2" location="product_8967" display="https://ops.theloyalist.com/pmd/vendor/7a4ErFCFALovvOLKmQiYqg - product_8967" xr:uid="{1171715E-6B52-4246-8321-F15D466064F5}"/>
    <hyperlink ref="B5" r:id="rId3" location="product_8968" display="https://ops.theloyalist.com/pmd/vendor/7a4ErFCFALovvOLKmQiYqg - product_8968" xr:uid="{8094B078-52A7-4A49-B2BB-7A60B5DE74BC}"/>
    <hyperlink ref="B6" r:id="rId4" location="product_8969" display="https://ops.theloyalist.com/pmd/vendor/7a4ErFCFALovvOLKmQiYqg - product_8969" xr:uid="{EA87AA35-75BB-4B9E-8E7B-5DD01B9AC869}"/>
    <hyperlink ref="B7" r:id="rId5" location="product_8970" display="https://ops.theloyalist.com/pmd/vendor/7a4ErFCFALovvOLKmQiYqg - product_8970" xr:uid="{20CA32C3-820A-4BC0-ADA0-F28CDAB5A7AE}"/>
    <hyperlink ref="B8" r:id="rId6" location="product_8971" display="https://ops.theloyalist.com/pmd/vendor/7a4ErFCFALovvOLKmQiYqg - product_8971" xr:uid="{E7263ADF-773B-430C-8E94-6010D3BF91E9}"/>
    <hyperlink ref="B9" r:id="rId7" location="product_8972" display="https://ops.theloyalist.com/pmd/vendor/7a4ErFCFALovvOLKmQiYqg - product_8972" xr:uid="{B9EF785B-3181-4DF3-A566-FDAE641C6C1E}"/>
    <hyperlink ref="B10" r:id="rId8" location="product_8973" display="https://ops.theloyalist.com/pmd/vendor/7a4ErFCFALovvOLKmQiYqg - product_8973" xr:uid="{CAB761CB-9AA3-40D6-8FD2-CD13FFD9C268}"/>
    <hyperlink ref="B11" r:id="rId9" location="product_8974" display="https://ops.theloyalist.com/pmd/vendor/7a4ErFCFALovvOLKmQiYqg - product_8974" xr:uid="{8C4BCB69-17FF-4DDF-8A08-63ED78A3FDA9}"/>
    <hyperlink ref="B18" r:id="rId10" location="product_8975" display="https://ops.theloyalist.com/pmd/vendor/B3uc3zJGMjxiQUSbk_qfJg - product_8975" xr:uid="{9CAA4215-8119-4FBA-91E3-91682F0651E2}"/>
    <hyperlink ref="B19" r:id="rId11" location="product_8976" display="https://ops.theloyalist.com/pmd/vendor/B3uc3zJGMjxiQUSbk_qfJg - product_8976" xr:uid="{F6E0F604-A5EA-4897-81BA-A53273113998}"/>
    <hyperlink ref="B20" r:id="rId12" location="product_8977" display="https://ops.theloyalist.com/pmd/vendor/B3uc3zJGMjxiQUSbk_qfJg - product_8977" xr:uid="{51A4E2FB-49B1-4CEB-B881-D49A571DA528}"/>
    <hyperlink ref="B21" r:id="rId13" location="product_8978" display="https://ops.theloyalist.com/pmd/vendor/B3uc3zJGMjxiQUSbk_qfJg - product_8978" xr:uid="{494B4347-EFE5-4B45-8F03-7092928BA98B}"/>
    <hyperlink ref="B22" r:id="rId14" location="product_8979" display="https://ops.theloyalist.com/pmd/vendor/B3uc3zJGMjxiQUSbk_qfJg - product_8979" xr:uid="{64A34203-89DE-45DF-A8DA-6AB5F5143370}"/>
    <hyperlink ref="B23" r:id="rId15" location="product_8980" display="https://ops.theloyalist.com/pmd/vendor/B3uc3zJGMjxiQUSbk_qfJg - product_8980" xr:uid="{47F55272-B27B-44D8-8FDE-1A17520AE932}"/>
    <hyperlink ref="B24" r:id="rId16" location="product_8981" display="https://ops.theloyalist.com/pmd/vendor/B3uc3zJGMjxiQUSbk_qfJg - product_8981" xr:uid="{FCAEA444-94B7-438F-9D34-3D5E65400CDE}"/>
    <hyperlink ref="B25" r:id="rId17" location="product_8982" display="https://ops.theloyalist.com/pmd/vendor/B3uc3zJGMjxiQUSbk_qfJg - product_8982" xr:uid="{3560CE63-898B-46CF-B009-D34D50AC4CAB}"/>
    <hyperlink ref="B26" r:id="rId18" location="product_8983" display="https://ops.theloyalist.com/pmd/vendor/B3uc3zJGMjxiQUSbk_qfJg - product_8983" xr:uid="{47C42F78-0246-4580-B661-BD63957A14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QTY CONVERT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 Nguyen Thi Minh</dc:creator>
  <cp:lastModifiedBy>Hieu Nguyen Thi Minh</cp:lastModifiedBy>
  <dcterms:created xsi:type="dcterms:W3CDTF">2024-06-24T08:46:58Z</dcterms:created>
  <dcterms:modified xsi:type="dcterms:W3CDTF">2024-11-05T02:32:45Z</dcterms:modified>
</cp:coreProperties>
</file>