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chi.tran\"/>
    </mc:Choice>
  </mc:AlternateContent>
  <xr:revisionPtr revIDLastSave="0" documentId="13_ncr:1_{A55C6A2F-0028-4AE0-8043-DFA5BB240116}" xr6:coauthVersionLast="47" xr6:coauthVersionMax="47" xr10:uidLastSave="{00000000-0000-0000-0000-000000000000}"/>
  <bookViews>
    <workbookView xWindow="-120" yWindow="-120" windowWidth="20730" windowHeight="11040" tabRatio="576" activeTab="2" xr2:uid="{00000000-000D-0000-FFFF-FFFF00000000}"/>
  </bookViews>
  <sheets>
    <sheet name="PO" sheetId="2" r:id="rId1"/>
    <sheet name="LAYOUT" sheetId="4" r:id="rId2"/>
    <sheet name="DETAIL" sheetId="3" r:id="rId3"/>
  </sheets>
  <definedNames>
    <definedName name="_xlnm._FilterDatabase" localSheetId="2" hidden="1">DETAIL!$A$1:$H$30</definedName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B43" i="3"/>
  <c r="B44" i="3" s="1"/>
  <c r="D3" i="3" l="1"/>
  <c r="F3" i="3" s="1"/>
  <c r="D4" i="3"/>
  <c r="F4" i="3" s="1"/>
  <c r="D5" i="3"/>
  <c r="F5" i="3" s="1"/>
  <c r="D6" i="3"/>
  <c r="F6" i="3" s="1"/>
  <c r="D7" i="3"/>
  <c r="F7" i="3" s="1"/>
  <c r="D8" i="3"/>
  <c r="F8" i="3" s="1"/>
  <c r="D9" i="3"/>
  <c r="F9" i="3" s="1"/>
  <c r="D10" i="3"/>
  <c r="D11" i="3"/>
  <c r="F11" i="3" s="1"/>
  <c r="D12" i="3"/>
  <c r="F12" i="3" s="1"/>
  <c r="D13" i="3"/>
  <c r="F13" i="3" s="1"/>
  <c r="D14" i="3"/>
  <c r="F14" i="3" s="1"/>
  <c r="D15" i="3"/>
  <c r="F15" i="3" s="1"/>
  <c r="D16" i="3"/>
  <c r="F16" i="3" s="1"/>
  <c r="D17" i="3"/>
  <c r="F17" i="3" s="1"/>
  <c r="D18" i="3"/>
  <c r="F18" i="3" s="1"/>
  <c r="D19" i="3"/>
  <c r="F19" i="3" s="1"/>
  <c r="D20" i="3"/>
  <c r="F20" i="3" s="1"/>
  <c r="D21" i="3"/>
  <c r="F21" i="3" s="1"/>
  <c r="D22" i="3"/>
  <c r="F22" i="3" s="1"/>
  <c r="D23" i="3"/>
  <c r="F23" i="3" s="1"/>
  <c r="D24" i="3"/>
  <c r="F24" i="3" s="1"/>
  <c r="D25" i="3"/>
  <c r="F25" i="3" s="1"/>
  <c r="D26" i="3"/>
  <c r="F26" i="3" s="1"/>
  <c r="D27" i="3"/>
  <c r="F27" i="3" s="1"/>
  <c r="D28" i="3"/>
  <c r="F28" i="3" s="1"/>
  <c r="D29" i="3"/>
  <c r="F29" i="3" s="1"/>
  <c r="D30" i="3"/>
  <c r="F30" i="3" s="1"/>
  <c r="D2" i="3"/>
  <c r="F2" i="3" s="1"/>
  <c r="F32" i="3" l="1"/>
  <c r="I11" i="2"/>
  <c r="I13" i="2" s="1"/>
  <c r="H7" i="2"/>
  <c r="K11" i="2" l="1"/>
  <c r="M11" i="2" s="1"/>
  <c r="M13" i="2" s="1"/>
  <c r="K13" i="2" l="1"/>
</calcChain>
</file>

<file path=xl/sharedStrings.xml><?xml version="1.0" encoding="utf-8"?>
<sst xmlns="http://schemas.openxmlformats.org/spreadsheetml/2006/main" count="142" uniqueCount="115">
  <si>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</si>
  <si>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</si>
  <si>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</si>
  <si>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</si>
  <si>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</si>
  <si>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</si>
  <si>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</si>
  <si>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</si>
  <si>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</si>
  <si>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</si>
  <si>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</si>
  <si>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</si>
  <si>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</si>
  <si>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</si>
  <si>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</si>
  <si>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</si>
  <si>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</si>
  <si>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</si>
  <si>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</si>
  <si>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</si>
  <si>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</si>
  <si>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</si>
  <si>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</si>
  <si>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</si>
  <si>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</si>
  <si>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</si>
  <si>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</si>
  <si>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</si>
  <si>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</si>
  <si>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</si>
  <si>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</si>
  <si>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</si>
  <si>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</si>
  <si>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</si>
  <si>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</si>
  <si>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</si>
  <si>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PCS</t>
  </si>
  <si>
    <t>TBC</t>
  </si>
  <si>
    <t>WHITE</t>
  </si>
  <si>
    <t>TOMORROWLAND</t>
  </si>
  <si>
    <t>ALL STYLES</t>
  </si>
  <si>
    <t>CHI/OANH</t>
  </si>
  <si>
    <t>STICKER</t>
  </si>
  <si>
    <t>ART NOUVEAU HOODIE WOMEN OFF WHITE</t>
  </si>
  <si>
    <t>32.1224.0215.031.9001</t>
  </si>
  <si>
    <t>AS UA STANDARD</t>
  </si>
  <si>
    <t>REFERENCE</t>
  </si>
  <si>
    <t>QUANTITY PCS</t>
  </si>
  <si>
    <t>QUANTITY ORDER</t>
  </si>
  <si>
    <t>PAPER - DÀI 28CM X RÔNG 3.5CM - CỠ CHỮ 50</t>
  </si>
  <si>
    <t>SH</t>
  </si>
  <si>
    <t>SU25-DROP 1</t>
  </si>
  <si>
    <t>ERP</t>
  </si>
  <si>
    <t>T25  SU25  G2838</t>
  </si>
  <si>
    <t>32.0625.0203.007.9005</t>
  </si>
  <si>
    <t>STAIRWAY BUTTERLFY SWEATSHIRT WOMEN BLACK</t>
  </si>
  <si>
    <t>STAIRWAY SQUARE HOODIE MEN BLACK</t>
  </si>
  <si>
    <t>32.0625.0115.016.9005</t>
  </si>
  <si>
    <t>FLORA ICON HOODIE MEN BLACK</t>
  </si>
  <si>
    <t>32.0625.0115.076.9005</t>
  </si>
  <si>
    <t>BLOOM HOODIE MEN BLACK</t>
  </si>
  <si>
    <t>32.0625.0115.113.9005</t>
  </si>
  <si>
    <t>ORBYZ THEME ELEMENTS HOODIE MEN BLACK (THEME HOODIE MEN 1)</t>
  </si>
  <si>
    <t>32.0625.0115.117.9005</t>
  </si>
  <si>
    <t>ORBYZ EVENT HOODIE MEN BLACK SS25 (EVENT HOODIE MEN)</t>
  </si>
  <si>
    <t>32.0625.0103.125.5012</t>
  </si>
  <si>
    <t>ORBYZ THEME LION GATE SWEATSHIRT MEN LIGHT BLUE (THEME HOODIE MEN 2)</t>
  </si>
  <si>
    <t>32.0625.0115.121.3005</t>
  </si>
  <si>
    <t>ICON AIRSHIP HOODIE MEN BURGUNDY</t>
  </si>
  <si>
    <t>32.0625.0201.006.9001</t>
  </si>
  <si>
    <t>STAIRWAY SQUARE TSHIRT WOMEN WHITE</t>
  </si>
  <si>
    <t>32.0625.0201.009.9005</t>
  </si>
  <si>
    <t>STAIRWAY BUTTERFLY TSHIRT WOMEN BLACK</t>
  </si>
  <si>
    <t>32.0625.0211.057.9001</t>
  </si>
  <si>
    <t>ICON RIB TANK TOP WOMEN WHITE</t>
  </si>
  <si>
    <t>32.0625.0211.058.9005</t>
  </si>
  <si>
    <t>ICON RIB TANK TOP WOMEN BLACK</t>
  </si>
  <si>
    <t>32.0625.0201.112.9005</t>
  </si>
  <si>
    <t>ORBYZ THEME GLOW TSHIRT WOMEN BLACK (THEME TSHIRT WOMEN)</t>
  </si>
  <si>
    <t>32.0625.0201.120.9001</t>
  </si>
  <si>
    <t>ICON AIRSHIP TSHIRT WOMEN WHITE</t>
  </si>
  <si>
    <t>32.0625.0101.003.9005</t>
  </si>
  <si>
    <t>STAIRWAY SQUARE TSHIRT MEN BLACK</t>
  </si>
  <si>
    <t>32.0625.0101.004.9001</t>
  </si>
  <si>
    <t>STAIRWAY BUTTERLFY TSHIRT MEN WHITE</t>
  </si>
  <si>
    <t>32.0625.0101.008.5012</t>
  </si>
  <si>
    <t>STAIRWAY BACK TSHIRT MEN BLUE</t>
  </si>
  <si>
    <t>32.0625.0101.014.9005</t>
  </si>
  <si>
    <t>FLORA ICON TSHIRT MEN BLACK</t>
  </si>
  <si>
    <t>32.0625.0101.075.9005</t>
  </si>
  <si>
    <t>BLOOM TSHIRT MEN BLACK</t>
  </si>
  <si>
    <t>32.0625.0101.017.9005</t>
  </si>
  <si>
    <t>TML SPORTS TSHIRT MEN BLACK</t>
  </si>
  <si>
    <t>TML SPORTS LONGSLEEVE MEN WHITE</t>
  </si>
  <si>
    <t>32.0625.0101.110.9005</t>
  </si>
  <si>
    <t>ORBYZ THEME GLOW TSHIRT MEN BLACK (THEME TSHIRT MEN 1)</t>
  </si>
  <si>
    <t>32.0625.0101.111.9001</t>
  </si>
  <si>
    <t>ORBYZ THEME LION GATE TSHIRT MEN WHITE (THEME TSHIRT MEN 2)</t>
  </si>
  <si>
    <t>32.0625.0101.116.9005</t>
  </si>
  <si>
    <t>ORBYZ EVENT TSHIRT MEN BLACK SS25 (EVENT TSHIRT MEN)</t>
  </si>
  <si>
    <t>32.0625.0124.114.9001</t>
  </si>
  <si>
    <t>ORBYZ THEME ELEMENTS LONGSLEEVE MEN WHITE (THEME LONGSLEEVE MEN)</t>
  </si>
  <si>
    <t>32.0625.0101.115.9005</t>
  </si>
  <si>
    <t>ORBYZ THEME LION GATE TSHIRT MEN BLACK (THEME TSHIRT MEN 3)</t>
  </si>
  <si>
    <t>32.0625.0101.122.9005</t>
  </si>
  <si>
    <t>ICON AIRSHIP TSHIRT MEN BLACK</t>
  </si>
  <si>
    <t>32.0625.0215.123.9001</t>
  </si>
  <si>
    <t>FLORA FULL ICON HOODIE WOMEN OFF WHITE</t>
  </si>
  <si>
    <t>32.0625.0201.124.9001</t>
  </si>
  <si>
    <t>FLORA FULL ICON TSHIRT WOMEN OFF WHITE</t>
  </si>
  <si>
    <t>CREW NECK</t>
  </si>
  <si>
    <t>HOODIE</t>
  </si>
  <si>
    <t>SS TEE</t>
  </si>
  <si>
    <t>TANK TOP</t>
  </si>
  <si>
    <t>LS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</si>
</sst>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 x14ac:knownFonts="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6"/>
      <color theme="1"/>
      <name val="Arial"/>
      <family val="2"/>
    </font>
    <font>
      <b/>
      <sz val="5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sz val="5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6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1" fontId="0" fillId="0" borderId="0" xfId="0" applyNumberFormat="1"/>
    <xf numFmtId="1" fontId="25" fillId="9" borderId="0" xfId="0" applyNumberFormat="1" applyFont="1" applyFill="1"/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3D247A91-C8CD-48A7-80B2-1A7AA0B41E3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2</xdr:row>
      <xdr:rowOff>467591</xdr:rowOff>
    </xdr:from>
    <xdr:to>
      <xdr:col>1</xdr:col>
      <xdr:colOff>6771409</xdr:colOff>
      <xdr:row>2</xdr:row>
      <xdr:rowOff>467591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B425BE0-B4C2-125B-9AA1-6AE60A256726}"/>
            </a:ext>
          </a:extLst>
        </xdr:cNvPr>
        <xdr:cNvCxnSpPr/>
      </xdr:nvCxnSpPr>
      <xdr:spPr>
        <a:xfrm>
          <a:off x="155864" y="2095500"/>
          <a:ext cx="12590318" cy="0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0</xdr:col>
      <xdr:colOff>5316681</xdr:colOff>
      <xdr:row>2</xdr:row>
      <xdr:rowOff>675409</xdr:rowOff>
    </xdr:from>
    <xdr:ext cx="1262718" cy="64024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E5EC3A-27AD-8BEB-18F6-C43095F1DF75}"/>
            </a:ext>
          </a:extLst>
        </xdr:cNvPr>
        <xdr:cNvSpPr txBox="1"/>
      </xdr:nvSpPr>
      <xdr:spPr>
        <a:xfrm>
          <a:off x="5316681" y="2303318"/>
          <a:ext cx="1262718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28CM</a:t>
          </a:r>
        </a:p>
      </xdr:txBody>
    </xdr:sp>
    <xdr:clientData/>
  </xdr:oneCellAnchor>
  <xdr:twoCellAnchor>
    <xdr:from>
      <xdr:col>2</xdr:col>
      <xdr:colOff>432955</xdr:colOff>
      <xdr:row>0</xdr:row>
      <xdr:rowOff>69273</xdr:rowOff>
    </xdr:from>
    <xdr:to>
      <xdr:col>2</xdr:col>
      <xdr:colOff>432955</xdr:colOff>
      <xdr:row>2</xdr:row>
      <xdr:rowOff>34636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A743141-4816-051C-AFFA-FBEDE656CB49}"/>
            </a:ext>
          </a:extLst>
        </xdr:cNvPr>
        <xdr:cNvCxnSpPr/>
      </xdr:nvCxnSpPr>
      <xdr:spPr>
        <a:xfrm>
          <a:off x="13196455" y="69273"/>
          <a:ext cx="0" cy="1593272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3</xdr:col>
      <xdr:colOff>86591</xdr:colOff>
      <xdr:row>0</xdr:row>
      <xdr:rowOff>519545</xdr:rowOff>
    </xdr:from>
    <xdr:ext cx="1389419" cy="64024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F08F629-5A2C-AF8C-437B-41AB1A99B781}"/>
            </a:ext>
          </a:extLst>
        </xdr:cNvPr>
        <xdr:cNvSpPr txBox="1"/>
      </xdr:nvSpPr>
      <xdr:spPr>
        <a:xfrm>
          <a:off x="13456227" y="519545"/>
          <a:ext cx="1389419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3.5CM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zoomScale="55" zoomScaleNormal="55" zoomScaleSheetLayoutView="55" zoomScalePageLayoutView="55" workbookViewId="0">
      <selection activeCell="G10" sqref="G10"/>
    </sheetView>
  </sheetViews>
  <sheetFormatPr defaultColWidth="9.28515625" defaultRowHeight="24" x14ac:dyDescent="0.45"/>
  <cols>
    <col min="1" max="1" width="27" style="97" customWidth="1"/>
    <col min="2" max="2" width="14.5703125" style="7" customWidth="1"/>
    <col min="3" max="3" width="28.7109375" style="7" customWidth="1"/>
    <col min="4" max="4" width="33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19" ht="28.5" customHeight="1" x14ac:dyDescent="0.45">
      <c r="A1" s="9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9" ht="28.5" customHeight="1" x14ac:dyDescent="0.45">
      <c r="A2" s="9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9" ht="28.5" customHeight="1" x14ac:dyDescent="0.45">
      <c r="A3" s="92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15" customHeight="1" x14ac:dyDescent="0.45">
      <c r="A4" s="91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 x14ac:dyDescent="0.45">
      <c r="A5" s="93" t="s">
        <v>5</v>
      </c>
      <c r="C5" s="98" t="s">
        <v>50</v>
      </c>
      <c r="D5" s="17"/>
      <c r="E5" s="18"/>
      <c r="F5" s="107" t="s">
        <v>6</v>
      </c>
      <c r="G5" s="108"/>
      <c r="H5" s="109" t="s">
        <v>39</v>
      </c>
      <c r="I5" s="110"/>
      <c r="J5" s="19"/>
      <c r="K5" s="19"/>
      <c r="L5" s="20"/>
      <c r="M5" s="21" t="s">
        <v>7</v>
      </c>
      <c r="N5" s="22">
        <v>45712</v>
      </c>
    </row>
    <row r="6" spans="1:19" ht="30.75" customHeight="1" x14ac:dyDescent="0.45">
      <c r="A6" s="94" t="s">
        <v>8</v>
      </c>
      <c r="B6" s="23"/>
      <c r="D6" s="24"/>
      <c r="E6" s="18"/>
      <c r="F6" s="107" t="s">
        <v>9</v>
      </c>
      <c r="G6" s="108"/>
      <c r="H6" s="111" t="s">
        <v>51</v>
      </c>
      <c r="I6" s="112"/>
      <c r="J6" s="19"/>
      <c r="K6" s="19"/>
      <c r="L6" s="20"/>
      <c r="M6" s="21" t="s">
        <v>10</v>
      </c>
      <c r="N6" s="25" t="s">
        <v>52</v>
      </c>
    </row>
    <row r="7" spans="1:19" ht="30.75" customHeight="1" x14ac:dyDescent="0.45">
      <c r="A7" s="94" t="s">
        <v>11</v>
      </c>
      <c r="B7" s="115"/>
      <c r="C7" s="115"/>
      <c r="D7" s="26"/>
      <c r="E7" s="18"/>
      <c r="F7" s="107" t="s">
        <v>12</v>
      </c>
      <c r="G7" s="108"/>
      <c r="H7" s="113">
        <f>N5+20</f>
        <v>45732</v>
      </c>
      <c r="I7" s="114"/>
      <c r="J7" s="19"/>
      <c r="K7" s="19"/>
      <c r="L7" s="20"/>
      <c r="M7" s="21" t="s">
        <v>13</v>
      </c>
      <c r="N7" s="27" t="s">
        <v>53</v>
      </c>
    </row>
    <row r="8" spans="1:19" ht="30.75" customHeight="1" x14ac:dyDescent="0.45">
      <c r="A8" s="95" t="s">
        <v>14</v>
      </c>
      <c r="B8" s="119"/>
      <c r="C8" s="119"/>
      <c r="D8" s="28"/>
      <c r="E8" s="18"/>
      <c r="F8" s="107" t="s">
        <v>15</v>
      </c>
      <c r="G8" s="108"/>
      <c r="H8" s="113" t="s">
        <v>37</v>
      </c>
      <c r="I8" s="114"/>
      <c r="J8" s="29"/>
      <c r="K8" s="29"/>
      <c r="L8" s="20"/>
      <c r="M8" s="21" t="s">
        <v>16</v>
      </c>
      <c r="N8" s="30" t="s">
        <v>41</v>
      </c>
      <c r="O8" s="31"/>
      <c r="P8" s="31"/>
    </row>
    <row r="9" spans="1:19" ht="5.65" customHeight="1" x14ac:dyDescent="0.45">
      <c r="A9" s="96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96" x14ac:dyDescent="0.45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19" ht="125.25" customHeight="1" x14ac:dyDescent="0.45">
      <c r="A11" s="88" t="s">
        <v>40</v>
      </c>
      <c r="B11" s="88"/>
      <c r="C11" s="43" t="s">
        <v>42</v>
      </c>
      <c r="D11" s="44" t="s">
        <v>49</v>
      </c>
      <c r="E11" s="45" t="s">
        <v>45</v>
      </c>
      <c r="F11" s="44" t="s">
        <v>35</v>
      </c>
      <c r="G11" s="46" t="s">
        <v>38</v>
      </c>
      <c r="H11" s="47" t="s">
        <v>36</v>
      </c>
      <c r="I11" s="99">
        <f>DETAIL!F32</f>
        <v>4533.2700000000004</v>
      </c>
      <c r="J11" s="41">
        <v>0</v>
      </c>
      <c r="K11" s="41">
        <f t="shared" ref="K11" si="0">I11-J11</f>
        <v>4533.2700000000004</v>
      </c>
      <c r="L11" s="89">
        <v>900</v>
      </c>
      <c r="M11" s="42">
        <f t="shared" ref="M11" si="1">K11*L11</f>
        <v>4079943.0000000005</v>
      </c>
      <c r="N11" s="90"/>
    </row>
    <row r="12" spans="1:19" ht="21.75" customHeight="1" x14ac:dyDescent="0.45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19" ht="33.6" customHeight="1" x14ac:dyDescent="0.45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4533.2700000000004</v>
      </c>
      <c r="J13" s="61"/>
      <c r="K13" s="60">
        <f>SUM(K11:K12)</f>
        <v>4533.2700000000004</v>
      </c>
      <c r="L13" s="62"/>
      <c r="M13" s="63">
        <f>SUM(M11:M12)</f>
        <v>4079943.0000000005</v>
      </c>
      <c r="N13" s="64"/>
    </row>
    <row r="14" spans="1:19" ht="21.75" customHeight="1" x14ac:dyDescent="0.45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19" ht="21.75" customHeight="1" x14ac:dyDescent="0.45">
      <c r="A15" s="117" t="s">
        <v>31</v>
      </c>
      <c r="B15" s="117"/>
      <c r="C15" s="70"/>
      <c r="D15" s="71"/>
      <c r="E15" s="118" t="s">
        <v>32</v>
      </c>
      <c r="F15" s="118"/>
      <c r="G15" s="118"/>
      <c r="H15" s="72"/>
      <c r="I15" s="73"/>
      <c r="J15" s="73"/>
      <c r="K15" s="73"/>
      <c r="L15" s="116" t="s">
        <v>33</v>
      </c>
      <c r="M15" s="116"/>
      <c r="N15" s="64"/>
    </row>
    <row r="16" spans="1:19" ht="21.75" customHeight="1" x14ac:dyDescent="0.45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 x14ac:dyDescent="0.45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 x14ac:dyDescent="0.45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 x14ac:dyDescent="0.45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 x14ac:dyDescent="0.45"/>
    <row r="21" spans="1:10" ht="21.75" customHeight="1" x14ac:dyDescent="0.45"/>
    <row r="22" spans="1:10" ht="21.75" customHeight="1" x14ac:dyDescent="0.45"/>
    <row r="23" spans="1:10" ht="21.75" customHeight="1" x14ac:dyDescent="0.45"/>
    <row r="24" spans="1:10" ht="21.75" customHeight="1" x14ac:dyDescent="0.45"/>
    <row r="25" spans="1:10" ht="21.75" customHeight="1" x14ac:dyDescent="0.45"/>
    <row r="26" spans="1:10" ht="21.75" customHeight="1" x14ac:dyDescent="0.45"/>
    <row r="27" spans="1:10" ht="21.75" customHeight="1" x14ac:dyDescent="0.45"/>
    <row r="28" spans="1:10" ht="21.75" customHeight="1" x14ac:dyDescent="0.45"/>
    <row r="29" spans="1:10" ht="21.75" customHeight="1" x14ac:dyDescent="0.45"/>
    <row r="30" spans="1:10" ht="21.75" customHeight="1" x14ac:dyDescent="0.45"/>
    <row r="31" spans="1:10" ht="21.75" customHeight="1" x14ac:dyDescent="0.45"/>
    <row r="32" spans="1:10" ht="21.75" customHeight="1" x14ac:dyDescent="0.45"/>
    <row r="33" ht="21.75" customHeight="1" x14ac:dyDescent="0.45"/>
    <row r="34" ht="21.75" customHeight="1" x14ac:dyDescent="0.45"/>
    <row r="35" ht="21.75" customHeight="1" x14ac:dyDescent="0.45"/>
    <row r="36" ht="21.75" customHeight="1" x14ac:dyDescent="0.45"/>
    <row r="37" ht="21.75" customHeight="1" x14ac:dyDescent="0.45"/>
    <row r="38" ht="21.75" customHeight="1" x14ac:dyDescent="0.45"/>
    <row r="39" ht="21.75" customHeight="1" x14ac:dyDescent="0.45"/>
    <row r="40" ht="21.75" customHeight="1" x14ac:dyDescent="0.45"/>
    <row r="41" ht="21.75" customHeight="1" x14ac:dyDescent="0.45"/>
    <row r="42" ht="21.75" customHeight="1" x14ac:dyDescent="0.45"/>
    <row r="43" ht="21.75" customHeight="1" x14ac:dyDescent="0.45"/>
    <row r="44" ht="21.75" customHeight="1" x14ac:dyDescent="0.45"/>
    <row r="45" ht="21.75" customHeight="1" x14ac:dyDescent="0.45"/>
    <row r="46" ht="21.75" customHeight="1" x14ac:dyDescent="0.45"/>
    <row r="47" ht="21.75" customHeight="1" x14ac:dyDescent="0.45"/>
    <row r="48" ht="21.75" customHeight="1" x14ac:dyDescent="0.45"/>
    <row r="49" ht="21.75" customHeight="1" x14ac:dyDescent="0.45"/>
    <row r="50" ht="21.75" customHeight="1" x14ac:dyDescent="0.45"/>
    <row r="51" ht="21.75" customHeight="1" x14ac:dyDescent="0.45"/>
    <row r="52" ht="21.75" customHeight="1" x14ac:dyDescent="0.45"/>
    <row r="53" ht="21.75" customHeight="1" x14ac:dyDescent="0.45"/>
    <row r="54" ht="21.75" customHeight="1" x14ac:dyDescent="0.45"/>
    <row r="55" ht="21.75" customHeight="1" x14ac:dyDescent="0.45"/>
    <row r="56" ht="21.75" customHeight="1" x14ac:dyDescent="0.45"/>
    <row r="57" ht="23.25" customHeight="1" x14ac:dyDescent="0.45"/>
    <row r="58" ht="23.25" customHeight="1" x14ac:dyDescent="0.45"/>
    <row r="59" ht="23.25" customHeight="1" x14ac:dyDescent="0.45"/>
    <row r="60" ht="23.25" customHeight="1" x14ac:dyDescent="0.45"/>
  </sheetData>
  <mergeCells count="13">
    <mergeCell ref="B7:C7"/>
    <mergeCell ref="F7:G7"/>
    <mergeCell ref="H7:I7"/>
    <mergeCell ref="L15:M15"/>
    <mergeCell ref="A15:B15"/>
    <mergeCell ref="E15:G15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C1B-BBDA-4DD7-AD4C-D0152FFC6E1C}">
  <dimension ref="A1:B2"/>
  <sheetViews>
    <sheetView zoomScale="55" zoomScaleNormal="55" workbookViewId="0">
      <selection activeCell="B6" sqref="B6"/>
    </sheetView>
  </sheetViews>
  <sheetFormatPr defaultRowHeight="102.75" x14ac:dyDescent="1.5"/>
  <cols>
    <col min="1" max="1" width="89.5703125" style="101" customWidth="1"/>
    <col min="2" max="2" width="101.85546875" style="102" customWidth="1"/>
    <col min="3" max="16384" width="9.140625" style="103"/>
  </cols>
  <sheetData>
    <row r="1" spans="1:2" s="100" customFormat="1" ht="64.5" x14ac:dyDescent="0.25">
      <c r="A1" s="120" t="s">
        <v>43</v>
      </c>
      <c r="B1" s="121"/>
    </row>
    <row r="2" spans="1:2" s="100" customFormat="1" ht="64.5" x14ac:dyDescent="0.25">
      <c r="A2" s="122" t="s">
        <v>44</v>
      </c>
      <c r="B2" s="123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4E84-7785-440C-BD8B-E712CFFDF211}">
  <sheetPr filterMode="1"/>
  <dimension ref="A1:H44"/>
  <sheetViews>
    <sheetView tabSelected="1" workbookViewId="0">
      <selection activeCell="K22" sqref="K22"/>
    </sheetView>
  </sheetViews>
  <sheetFormatPr defaultColWidth="12.140625" defaultRowHeight="15" x14ac:dyDescent="0.25"/>
  <cols>
    <col min="1" max="1" width="33.7109375" bestFit="1" customWidth="1"/>
    <col min="2" max="2" width="71.5703125" customWidth="1"/>
    <col min="3" max="5" width="17.28515625" hidden="1" customWidth="1"/>
    <col min="6" max="6" width="20.7109375" customWidth="1"/>
    <col min="7" max="8" width="0" hidden="1" customWidth="1"/>
  </cols>
  <sheetData>
    <row r="1" spans="1:8" ht="15.75" x14ac:dyDescent="0.25">
      <c r="A1" s="104" t="s">
        <v>46</v>
      </c>
      <c r="B1" s="105" t="s">
        <v>19</v>
      </c>
      <c r="C1" s="106" t="s">
        <v>47</v>
      </c>
      <c r="D1" s="106"/>
      <c r="E1" s="106"/>
      <c r="F1" s="106" t="s">
        <v>48</v>
      </c>
    </row>
    <row r="2" spans="1:8" hidden="1" x14ac:dyDescent="0.25">
      <c r="A2" t="s">
        <v>54</v>
      </c>
      <c r="B2" t="s">
        <v>55</v>
      </c>
      <c r="C2">
        <v>500</v>
      </c>
      <c r="D2">
        <f>C2*1.05</f>
        <v>525</v>
      </c>
      <c r="E2">
        <v>0.2</v>
      </c>
      <c r="F2" s="124">
        <f>E2*D2</f>
        <v>105</v>
      </c>
      <c r="G2">
        <v>525</v>
      </c>
      <c r="H2" t="s">
        <v>110</v>
      </c>
    </row>
    <row r="3" spans="1:8" hidden="1" x14ac:dyDescent="0.25">
      <c r="A3" t="s">
        <v>54</v>
      </c>
      <c r="B3" t="s">
        <v>56</v>
      </c>
      <c r="C3">
        <v>2050</v>
      </c>
      <c r="D3">
        <f t="shared" ref="D3:D30" si="0">C3*1.05</f>
        <v>2152.5</v>
      </c>
      <c r="E3">
        <v>0.2</v>
      </c>
      <c r="F3" s="124">
        <f t="shared" ref="F3:F30" si="1">E3*D3</f>
        <v>430.5</v>
      </c>
      <c r="G3">
        <v>2153</v>
      </c>
      <c r="H3" t="s">
        <v>111</v>
      </c>
    </row>
    <row r="4" spans="1:8" hidden="1" x14ac:dyDescent="0.25">
      <c r="A4" t="s">
        <v>57</v>
      </c>
      <c r="B4" t="s">
        <v>58</v>
      </c>
      <c r="C4">
        <v>960</v>
      </c>
      <c r="D4">
        <f t="shared" si="0"/>
        <v>1008</v>
      </c>
      <c r="E4">
        <v>0.2</v>
      </c>
      <c r="F4" s="124">
        <f t="shared" si="1"/>
        <v>201.60000000000002</v>
      </c>
      <c r="G4">
        <v>1007</v>
      </c>
      <c r="H4" t="s">
        <v>111</v>
      </c>
    </row>
    <row r="5" spans="1:8" hidden="1" x14ac:dyDescent="0.25">
      <c r="A5" t="s">
        <v>59</v>
      </c>
      <c r="B5" t="s">
        <v>60</v>
      </c>
      <c r="C5">
        <v>400</v>
      </c>
      <c r="D5">
        <f t="shared" si="0"/>
        <v>420</v>
      </c>
      <c r="E5">
        <v>0.2</v>
      </c>
      <c r="F5" s="124">
        <f t="shared" si="1"/>
        <v>84</v>
      </c>
      <c r="G5">
        <v>421</v>
      </c>
      <c r="H5" t="s">
        <v>111</v>
      </c>
    </row>
    <row r="6" spans="1:8" hidden="1" x14ac:dyDescent="0.25">
      <c r="A6" t="s">
        <v>61</v>
      </c>
      <c r="B6" t="s">
        <v>62</v>
      </c>
      <c r="C6">
        <v>940</v>
      </c>
      <c r="D6">
        <f t="shared" si="0"/>
        <v>987</v>
      </c>
      <c r="E6">
        <v>0.2</v>
      </c>
      <c r="F6" s="124">
        <f t="shared" si="1"/>
        <v>197.4</v>
      </c>
      <c r="G6">
        <v>988</v>
      </c>
      <c r="H6" t="s">
        <v>111</v>
      </c>
    </row>
    <row r="7" spans="1:8" hidden="1" x14ac:dyDescent="0.25">
      <c r="A7" t="s">
        <v>63</v>
      </c>
      <c r="B7" t="s">
        <v>64</v>
      </c>
      <c r="C7">
        <v>3490</v>
      </c>
      <c r="D7">
        <f t="shared" si="0"/>
        <v>3664.5</v>
      </c>
      <c r="E7">
        <v>0.2</v>
      </c>
      <c r="F7" s="124">
        <f t="shared" si="1"/>
        <v>732.90000000000009</v>
      </c>
      <c r="G7">
        <v>3665</v>
      </c>
      <c r="H7" t="s">
        <v>111</v>
      </c>
    </row>
    <row r="8" spans="1:8" hidden="1" x14ac:dyDescent="0.25">
      <c r="A8" t="s">
        <v>65</v>
      </c>
      <c r="B8" t="s">
        <v>66</v>
      </c>
      <c r="C8">
        <v>900</v>
      </c>
      <c r="D8">
        <f t="shared" si="0"/>
        <v>945</v>
      </c>
      <c r="E8">
        <v>0.2</v>
      </c>
      <c r="F8" s="124">
        <f t="shared" si="1"/>
        <v>189</v>
      </c>
      <c r="G8">
        <v>946</v>
      </c>
      <c r="H8" t="s">
        <v>110</v>
      </c>
    </row>
    <row r="9" spans="1:8" hidden="1" x14ac:dyDescent="0.25">
      <c r="A9" t="s">
        <v>67</v>
      </c>
      <c r="B9" t="s">
        <v>68</v>
      </c>
      <c r="C9">
        <v>2300</v>
      </c>
      <c r="D9">
        <f t="shared" si="0"/>
        <v>2415</v>
      </c>
      <c r="E9">
        <v>0.2</v>
      </c>
      <c r="F9" s="124">
        <f t="shared" si="1"/>
        <v>483</v>
      </c>
      <c r="G9">
        <v>2415</v>
      </c>
      <c r="H9" t="s">
        <v>111</v>
      </c>
    </row>
    <row r="10" spans="1:8" x14ac:dyDescent="0.25">
      <c r="A10" t="s">
        <v>69</v>
      </c>
      <c r="B10" t="s">
        <v>70</v>
      </c>
      <c r="C10">
        <v>1460</v>
      </c>
      <c r="D10">
        <f t="shared" si="0"/>
        <v>1533</v>
      </c>
      <c r="E10">
        <v>0.04</v>
      </c>
      <c r="F10" s="124">
        <f t="shared" si="1"/>
        <v>61.32</v>
      </c>
      <c r="G10">
        <v>1534</v>
      </c>
      <c r="H10" t="s">
        <v>112</v>
      </c>
    </row>
    <row r="11" spans="1:8" x14ac:dyDescent="0.25">
      <c r="A11" t="s">
        <v>71</v>
      </c>
      <c r="B11" t="s">
        <v>72</v>
      </c>
      <c r="C11">
        <v>350</v>
      </c>
      <c r="D11">
        <f t="shared" si="0"/>
        <v>367.5</v>
      </c>
      <c r="E11">
        <v>0.05</v>
      </c>
      <c r="F11" s="124">
        <f t="shared" si="1"/>
        <v>18.375</v>
      </c>
      <c r="G11">
        <v>370</v>
      </c>
      <c r="H11" t="s">
        <v>112</v>
      </c>
    </row>
    <row r="12" spans="1:8" x14ac:dyDescent="0.25">
      <c r="A12" t="s">
        <v>73</v>
      </c>
      <c r="B12" t="s">
        <v>74</v>
      </c>
      <c r="C12">
        <v>1000</v>
      </c>
      <c r="D12">
        <f t="shared" si="0"/>
        <v>1050</v>
      </c>
      <c r="E12">
        <v>0.05</v>
      </c>
      <c r="F12" s="124">
        <f t="shared" si="1"/>
        <v>52.5</v>
      </c>
      <c r="G12">
        <v>1051</v>
      </c>
      <c r="H12" t="s">
        <v>113</v>
      </c>
    </row>
    <row r="13" spans="1:8" x14ac:dyDescent="0.25">
      <c r="A13" t="s">
        <v>75</v>
      </c>
      <c r="B13" t="s">
        <v>76</v>
      </c>
      <c r="C13">
        <v>1000</v>
      </c>
      <c r="D13">
        <f t="shared" si="0"/>
        <v>1050</v>
      </c>
      <c r="E13">
        <v>0.05</v>
      </c>
      <c r="F13" s="124">
        <f t="shared" si="1"/>
        <v>52.5</v>
      </c>
      <c r="G13">
        <v>1051</v>
      </c>
      <c r="H13" t="s">
        <v>113</v>
      </c>
    </row>
    <row r="14" spans="1:8" x14ac:dyDescent="0.25">
      <c r="A14" t="s">
        <v>77</v>
      </c>
      <c r="B14" t="s">
        <v>78</v>
      </c>
      <c r="C14">
        <v>690</v>
      </c>
      <c r="D14">
        <f t="shared" si="0"/>
        <v>724.5</v>
      </c>
      <c r="E14">
        <v>0.05</v>
      </c>
      <c r="F14" s="124">
        <f t="shared" si="1"/>
        <v>36.225000000000001</v>
      </c>
      <c r="G14">
        <v>726</v>
      </c>
      <c r="H14" t="s">
        <v>112</v>
      </c>
    </row>
    <row r="15" spans="1:8" x14ac:dyDescent="0.25">
      <c r="A15" t="s">
        <v>79</v>
      </c>
      <c r="B15" t="s">
        <v>80</v>
      </c>
      <c r="C15">
        <v>1470</v>
      </c>
      <c r="D15">
        <f t="shared" si="0"/>
        <v>1543.5</v>
      </c>
      <c r="E15">
        <v>0.05</v>
      </c>
      <c r="F15" s="124">
        <f t="shared" si="1"/>
        <v>77.175000000000011</v>
      </c>
      <c r="G15">
        <v>1545</v>
      </c>
      <c r="H15" t="s">
        <v>112</v>
      </c>
    </row>
    <row r="16" spans="1:8" x14ac:dyDescent="0.25">
      <c r="A16" t="s">
        <v>81</v>
      </c>
      <c r="B16" t="s">
        <v>82</v>
      </c>
      <c r="C16">
        <v>2200</v>
      </c>
      <c r="D16">
        <f t="shared" si="0"/>
        <v>2310</v>
      </c>
      <c r="E16">
        <v>0.05</v>
      </c>
      <c r="F16" s="124">
        <f t="shared" si="1"/>
        <v>115.5</v>
      </c>
      <c r="G16">
        <v>2310</v>
      </c>
      <c r="H16" t="s">
        <v>112</v>
      </c>
    </row>
    <row r="17" spans="1:8" x14ac:dyDescent="0.25">
      <c r="A17" t="s">
        <v>83</v>
      </c>
      <c r="B17" t="s">
        <v>84</v>
      </c>
      <c r="C17">
        <v>450</v>
      </c>
      <c r="D17">
        <f t="shared" si="0"/>
        <v>472.5</v>
      </c>
      <c r="E17">
        <v>0.05</v>
      </c>
      <c r="F17" s="124">
        <f t="shared" si="1"/>
        <v>23.625</v>
      </c>
      <c r="G17">
        <v>473</v>
      </c>
      <c r="H17" t="s">
        <v>112</v>
      </c>
    </row>
    <row r="18" spans="1:8" x14ac:dyDescent="0.25">
      <c r="A18" t="s">
        <v>85</v>
      </c>
      <c r="B18" t="s">
        <v>86</v>
      </c>
      <c r="C18">
        <v>2300</v>
      </c>
      <c r="D18">
        <f t="shared" si="0"/>
        <v>2415</v>
      </c>
      <c r="E18">
        <v>0.05</v>
      </c>
      <c r="F18" s="124">
        <f t="shared" si="1"/>
        <v>120.75</v>
      </c>
      <c r="G18">
        <v>2415</v>
      </c>
      <c r="H18" t="s">
        <v>112</v>
      </c>
    </row>
    <row r="19" spans="1:8" x14ac:dyDescent="0.25">
      <c r="A19" t="s">
        <v>87</v>
      </c>
      <c r="B19" t="s">
        <v>88</v>
      </c>
      <c r="C19">
        <v>1350</v>
      </c>
      <c r="D19">
        <f t="shared" si="0"/>
        <v>1417.5</v>
      </c>
      <c r="E19">
        <v>0.05</v>
      </c>
      <c r="F19" s="124">
        <f t="shared" si="1"/>
        <v>70.875</v>
      </c>
      <c r="G19">
        <v>1418</v>
      </c>
      <c r="H19" t="s">
        <v>112</v>
      </c>
    </row>
    <row r="20" spans="1:8" x14ac:dyDescent="0.25">
      <c r="A20" t="s">
        <v>89</v>
      </c>
      <c r="B20" t="s">
        <v>90</v>
      </c>
      <c r="C20">
        <v>450</v>
      </c>
      <c r="D20">
        <f t="shared" si="0"/>
        <v>472.5</v>
      </c>
      <c r="E20">
        <v>0.05</v>
      </c>
      <c r="F20" s="124">
        <f t="shared" si="1"/>
        <v>23.625</v>
      </c>
      <c r="G20">
        <v>473</v>
      </c>
      <c r="H20" t="s">
        <v>112</v>
      </c>
    </row>
    <row r="21" spans="1:8" x14ac:dyDescent="0.25">
      <c r="A21" t="s">
        <v>91</v>
      </c>
      <c r="B21" t="s">
        <v>92</v>
      </c>
      <c r="C21">
        <v>900</v>
      </c>
      <c r="D21">
        <f t="shared" si="0"/>
        <v>945</v>
      </c>
      <c r="E21">
        <v>0.05</v>
      </c>
      <c r="F21" s="124">
        <f t="shared" si="1"/>
        <v>47.25</v>
      </c>
      <c r="G21">
        <v>945</v>
      </c>
      <c r="H21" t="s">
        <v>112</v>
      </c>
    </row>
    <row r="22" spans="1:8" x14ac:dyDescent="0.25">
      <c r="A22" t="s">
        <v>91</v>
      </c>
      <c r="B22" t="s">
        <v>93</v>
      </c>
      <c r="C22">
        <v>800</v>
      </c>
      <c r="D22">
        <f t="shared" si="0"/>
        <v>840</v>
      </c>
      <c r="E22">
        <v>0.05</v>
      </c>
      <c r="F22" s="124">
        <f t="shared" si="1"/>
        <v>42</v>
      </c>
      <c r="G22">
        <v>841</v>
      </c>
      <c r="H22" t="s">
        <v>114</v>
      </c>
    </row>
    <row r="23" spans="1:8" x14ac:dyDescent="0.25">
      <c r="A23" t="s">
        <v>94</v>
      </c>
      <c r="B23" t="s">
        <v>95</v>
      </c>
      <c r="C23">
        <v>1500</v>
      </c>
      <c r="D23">
        <f t="shared" si="0"/>
        <v>1575</v>
      </c>
      <c r="E23">
        <v>0.05</v>
      </c>
      <c r="F23" s="124">
        <f t="shared" si="1"/>
        <v>78.75</v>
      </c>
      <c r="G23">
        <v>1574</v>
      </c>
      <c r="H23" t="s">
        <v>112</v>
      </c>
    </row>
    <row r="24" spans="1:8" x14ac:dyDescent="0.25">
      <c r="A24" t="s">
        <v>96</v>
      </c>
      <c r="B24" t="s">
        <v>97</v>
      </c>
      <c r="C24">
        <v>2000</v>
      </c>
      <c r="D24">
        <f t="shared" si="0"/>
        <v>2100</v>
      </c>
      <c r="E24">
        <v>0.05</v>
      </c>
      <c r="F24" s="124">
        <f t="shared" si="1"/>
        <v>105</v>
      </c>
      <c r="G24">
        <v>2101</v>
      </c>
      <c r="H24" t="s">
        <v>112</v>
      </c>
    </row>
    <row r="25" spans="1:8" x14ac:dyDescent="0.25">
      <c r="A25" t="s">
        <v>98</v>
      </c>
      <c r="B25" t="s">
        <v>99</v>
      </c>
      <c r="C25">
        <v>8250</v>
      </c>
      <c r="D25">
        <f t="shared" si="0"/>
        <v>8662.5</v>
      </c>
      <c r="E25">
        <v>0.05</v>
      </c>
      <c r="F25" s="124">
        <f t="shared" si="1"/>
        <v>433.125</v>
      </c>
      <c r="G25">
        <v>8663</v>
      </c>
      <c r="H25" t="s">
        <v>112</v>
      </c>
    </row>
    <row r="26" spans="1:8" x14ac:dyDescent="0.25">
      <c r="A26" t="s">
        <v>100</v>
      </c>
      <c r="B26" t="s">
        <v>101</v>
      </c>
      <c r="C26">
        <v>750</v>
      </c>
      <c r="D26">
        <f t="shared" si="0"/>
        <v>787.5</v>
      </c>
      <c r="E26">
        <v>0.05</v>
      </c>
      <c r="F26" s="124">
        <f t="shared" si="1"/>
        <v>39.375</v>
      </c>
      <c r="G26">
        <v>787</v>
      </c>
      <c r="H26" t="s">
        <v>114</v>
      </c>
    </row>
    <row r="27" spans="1:8" x14ac:dyDescent="0.25">
      <c r="A27" t="s">
        <v>102</v>
      </c>
      <c r="B27" t="s">
        <v>103</v>
      </c>
      <c r="C27">
        <v>2250</v>
      </c>
      <c r="D27">
        <f t="shared" si="0"/>
        <v>2362.5</v>
      </c>
      <c r="E27">
        <v>0.05</v>
      </c>
      <c r="F27" s="124">
        <f t="shared" si="1"/>
        <v>118.125</v>
      </c>
      <c r="G27">
        <v>2362</v>
      </c>
      <c r="H27" t="s">
        <v>112</v>
      </c>
    </row>
    <row r="28" spans="1:8" x14ac:dyDescent="0.25">
      <c r="A28" t="s">
        <v>104</v>
      </c>
      <c r="B28" t="s">
        <v>105</v>
      </c>
      <c r="C28">
        <v>2850</v>
      </c>
      <c r="D28">
        <f t="shared" si="0"/>
        <v>2992.5</v>
      </c>
      <c r="E28">
        <v>0.05</v>
      </c>
      <c r="F28" s="124">
        <f t="shared" si="1"/>
        <v>149.625</v>
      </c>
      <c r="G28">
        <v>2995</v>
      </c>
      <c r="H28" t="s">
        <v>112</v>
      </c>
    </row>
    <row r="29" spans="1:8" hidden="1" x14ac:dyDescent="0.25">
      <c r="A29" t="s">
        <v>106</v>
      </c>
      <c r="B29" t="s">
        <v>107</v>
      </c>
      <c r="C29">
        <v>1640</v>
      </c>
      <c r="D29">
        <f t="shared" si="0"/>
        <v>1722</v>
      </c>
      <c r="E29">
        <v>0.2</v>
      </c>
      <c r="F29" s="124">
        <f t="shared" si="1"/>
        <v>344.40000000000003</v>
      </c>
      <c r="G29">
        <v>1723</v>
      </c>
      <c r="H29" t="s">
        <v>111</v>
      </c>
    </row>
    <row r="30" spans="1:8" x14ac:dyDescent="0.25">
      <c r="A30" t="s">
        <v>108</v>
      </c>
      <c r="B30" t="s">
        <v>109</v>
      </c>
      <c r="C30">
        <v>1900</v>
      </c>
      <c r="D30">
        <f t="shared" si="0"/>
        <v>1995</v>
      </c>
      <c r="E30">
        <v>0.05</v>
      </c>
      <c r="F30" s="124">
        <f t="shared" si="1"/>
        <v>99.75</v>
      </c>
      <c r="G30">
        <v>1995</v>
      </c>
      <c r="H30" t="s">
        <v>112</v>
      </c>
    </row>
    <row r="32" spans="1:8" x14ac:dyDescent="0.25">
      <c r="F32" s="125">
        <f>SUM(F2:F31)</f>
        <v>4533.2700000000004</v>
      </c>
    </row>
    <row r="33" spans="2:6" x14ac:dyDescent="0.25">
      <c r="F33" s="124"/>
    </row>
    <row r="43" spans="2:6" x14ac:dyDescent="0.25">
      <c r="B43">
        <f>1/50</f>
        <v>0.02</v>
      </c>
    </row>
    <row r="44" spans="2:6" x14ac:dyDescent="0.25">
      <c r="B44">
        <f>B43*2</f>
        <v>0.04</v>
      </c>
    </row>
  </sheetData>
  <autoFilter ref="A1:H30" xr:uid="{E4194E84-7785-440C-BD8B-E712CFFDF211}">
    <filterColumn colId="7">
      <filters>
        <filter val="LS TEE"/>
        <filter val="SS TEE"/>
        <filter val="TANK TOP"/>
      </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D5848C-5A7C-4912-84C8-B520E6921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295A93-F34E-4E0D-AC28-B4E3D3602D39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</vt:lpstr>
      <vt:lpstr>DETAIL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2024-08-16T06:41:12Z</cp:lastPrinted>
  <dcterms:created xsi:type="dcterms:W3CDTF">2020-11-11T02:21:38Z</dcterms:created>
  <dcterms:modified xsi:type="dcterms:W3CDTF">2025-02-28T15:22:29Z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</Properties>
</file>